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66.xml" ContentType="application/vnd.openxmlformats-officedocument.spreadsheetml.worksheet+xml"/>
  <Override PartName="/xl/worksheets/sheet65.xml" ContentType="application/vnd.openxmlformats-officedocument.spreadsheetml.worksheet+xml"/>
  <Override PartName="/xl/worksheets/sheet64.xml" ContentType="application/vnd.openxmlformats-officedocument.spreadsheetml.worksheet+xml"/>
  <Override PartName="/xl/worksheets/sheet55.xml" ContentType="application/vnd.openxmlformats-officedocument.spreadsheetml.worksheet+xml"/>
  <Override PartName="/xl/worksheets/sheet1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3.xml" ContentType="application/vnd.openxmlformats-officedocument.spreadsheetml.worksheet+xml"/>
  <Override PartName="/xl/worksheets/sheet9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0.xml" ContentType="application/vnd.openxmlformats-officedocument.spreadsheetml.worksheet+xml"/>
  <Override PartName="/xl/worksheets/sheet8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5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53.xml" ContentType="application/vnd.openxmlformats-officedocument.spreadsheetml.worksheet+xml"/>
  <Override PartName="/xl/worksheets/sheet26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9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28.xml" ContentType="application/vnd.openxmlformats-officedocument.spreadsheetml.worksheet+xml"/>
  <Override PartName="/xl/worksheets/sheet42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41.xml" ContentType="application/vnd.openxmlformats-officedocument.spreadsheetml.worksheet+xml"/>
  <Override PartName="/xl/worksheets/sheet43.xml" ContentType="application/vnd.openxmlformats-officedocument.spreadsheetml.worksheet+xml"/>
  <Override PartName="/xl/worksheets/sheet39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4.xml" ContentType="application/vnd.openxmlformats-officedocument.spreadsheetml.worksheet+xml"/>
  <Override PartName="/xl/worksheets/sheet40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70" yWindow="-180" windowWidth="10155" windowHeight="3210" tabRatio="598" firstSheet="84" activeTab="92"/>
  </bookViews>
  <sheets>
    <sheet name="30 sept" sheetId="1" r:id="rId1"/>
    <sheet name="1 oct" sheetId="2" r:id="rId2"/>
    <sheet name="2 oct" sheetId="3" r:id="rId3"/>
    <sheet name="3 oct" sheetId="4" r:id="rId4"/>
    <sheet name="4 oct" sheetId="5" r:id="rId5"/>
    <sheet name="5 oct" sheetId="6" r:id="rId6"/>
    <sheet name="6 oct" sheetId="7" r:id="rId7"/>
    <sheet name="7 oct" sheetId="8" r:id="rId8"/>
    <sheet name="8 oct" sheetId="9" r:id="rId9"/>
    <sheet name="9 oct" sheetId="10" r:id="rId10"/>
    <sheet name="10 oct" sheetId="11" r:id="rId11"/>
    <sheet name="11 oct" sheetId="12" r:id="rId12"/>
    <sheet name="12 oct" sheetId="13" r:id="rId13"/>
    <sheet name="13 oct" sheetId="14" r:id="rId14"/>
    <sheet name="14 oct" sheetId="15" r:id="rId15"/>
    <sheet name="15 oct" sheetId="16" r:id="rId16"/>
    <sheet name="16 oct" sheetId="17" r:id="rId17"/>
    <sheet name="17 oct" sheetId="18" r:id="rId18"/>
    <sheet name="18 oct" sheetId="19" r:id="rId19"/>
    <sheet name="19 oct" sheetId="20" r:id="rId20"/>
    <sheet name="20 oct" sheetId="21" r:id="rId21"/>
    <sheet name="21 oct" sheetId="23" r:id="rId22"/>
    <sheet name="22 oct" sheetId="24" r:id="rId23"/>
    <sheet name="23 oct" sheetId="25" r:id="rId24"/>
    <sheet name="24 oct" sheetId="26" r:id="rId25"/>
    <sheet name="25 oct" sheetId="27" r:id="rId26"/>
    <sheet name="26 oct" sheetId="28" r:id="rId27"/>
    <sheet name="27 oct" sheetId="29" r:id="rId28"/>
    <sheet name="28 oct" sheetId="30" r:id="rId29"/>
    <sheet name="29 oct" sheetId="31" r:id="rId30"/>
    <sheet name="30 oct" sheetId="32" r:id="rId31"/>
    <sheet name="31 oct" sheetId="33" r:id="rId32"/>
    <sheet name="1 nov" sheetId="34" r:id="rId33"/>
    <sheet name="2 nov" sheetId="35" r:id="rId34"/>
    <sheet name="3 nov" sheetId="36" r:id="rId35"/>
    <sheet name="4 nov" sheetId="37" r:id="rId36"/>
    <sheet name="5 nov" sheetId="38" r:id="rId37"/>
    <sheet name="6 nov" sheetId="39" r:id="rId38"/>
    <sheet name="7 nov" sheetId="40" r:id="rId39"/>
    <sheet name="8 nov" sheetId="41" r:id="rId40"/>
    <sheet name="9 nov" sheetId="42" r:id="rId41"/>
    <sheet name="10 nov" sheetId="43" r:id="rId42"/>
    <sheet name="11 nov" sheetId="44" r:id="rId43"/>
    <sheet name="12 nov" sheetId="45" r:id="rId44"/>
    <sheet name="13 nov" sheetId="46" r:id="rId45"/>
    <sheet name="14 nov" sheetId="47" r:id="rId46"/>
    <sheet name="15 nov" sheetId="48" r:id="rId47"/>
    <sheet name="16 nov" sheetId="49" r:id="rId48"/>
    <sheet name="17 nov" sheetId="50" r:id="rId49"/>
    <sheet name="18 nov" sheetId="51" r:id="rId50"/>
    <sheet name="19 nov" sheetId="52" r:id="rId51"/>
    <sheet name="20 nov" sheetId="53" r:id="rId52"/>
    <sheet name="21 nov" sheetId="54" r:id="rId53"/>
    <sheet name="22 nov" sheetId="55" r:id="rId54"/>
    <sheet name="23 nov" sheetId="56" r:id="rId55"/>
    <sheet name="24 nov" sheetId="57" r:id="rId56"/>
    <sheet name="25 nov" sheetId="58" r:id="rId57"/>
    <sheet name="26 nov" sheetId="59" r:id="rId58"/>
    <sheet name="27 nov" sheetId="60" r:id="rId59"/>
    <sheet name="28 nov" sheetId="61" r:id="rId60"/>
    <sheet name="29 nov" sheetId="62" r:id="rId61"/>
    <sheet name="30 nov" sheetId="63" r:id="rId62"/>
    <sheet name="1 dic" sheetId="64" r:id="rId63"/>
    <sheet name="2 dic" sheetId="65" r:id="rId64"/>
    <sheet name="3 dic" sheetId="66" r:id="rId65"/>
    <sheet name="4 dic" sheetId="67" r:id="rId66"/>
    <sheet name="5 dic" sheetId="68" r:id="rId67"/>
    <sheet name="6 dic" sheetId="69" r:id="rId68"/>
    <sheet name="7 dic" sheetId="70" r:id="rId69"/>
    <sheet name="8 dic" sheetId="71" r:id="rId70"/>
    <sheet name="9 dic" sheetId="72" r:id="rId71"/>
    <sheet name="10 dic" sheetId="73" r:id="rId72"/>
    <sheet name="11 dic" sheetId="74" r:id="rId73"/>
    <sheet name="12 dic" sheetId="75" r:id="rId74"/>
    <sheet name="13 dic" sheetId="76" r:id="rId75"/>
    <sheet name="14 dic" sheetId="77" r:id="rId76"/>
    <sheet name="15 dic" sheetId="78" r:id="rId77"/>
    <sheet name="16 dic" sheetId="79" r:id="rId78"/>
    <sheet name="17 dic" sheetId="80" r:id="rId79"/>
    <sheet name="18 dic" sheetId="81" r:id="rId80"/>
    <sheet name="19 dic" sheetId="82" r:id="rId81"/>
    <sheet name="20 dic" sheetId="83" r:id="rId82"/>
    <sheet name="21 dic" sheetId="84" r:id="rId83"/>
    <sheet name="22 dic" sheetId="85" r:id="rId84"/>
    <sheet name="23 dic" sheetId="86" r:id="rId85"/>
    <sheet name="24 dic" sheetId="87" r:id="rId86"/>
    <sheet name="25 dic" sheetId="88" r:id="rId87"/>
    <sheet name="26 dic" sheetId="89" r:id="rId88"/>
    <sheet name="27 dic" sheetId="90" r:id="rId89"/>
    <sheet name="28 dic" sheetId="91" r:id="rId90"/>
    <sheet name="29 dic" sheetId="92" r:id="rId91"/>
    <sheet name="30 dic" sheetId="93" r:id="rId92"/>
    <sheet name="31 dic" sheetId="94" r:id="rId93"/>
  </sheets>
  <externalReferences>
    <externalReference r:id="rId94"/>
  </externalReferences>
  <calcPr calcId="125725"/>
</workbook>
</file>

<file path=xl/calcChain.xml><?xml version="1.0" encoding="utf-8"?>
<calcChain xmlns="http://schemas.openxmlformats.org/spreadsheetml/2006/main">
  <c r="F18" i="94"/>
  <c r="E18"/>
  <c r="D18"/>
  <c r="C18"/>
  <c r="C21" s="1"/>
  <c r="F18" i="93"/>
  <c r="E18"/>
  <c r="D18"/>
  <c r="C18"/>
  <c r="C21" s="1"/>
  <c r="F18" i="92"/>
  <c r="E18"/>
  <c r="D18"/>
  <c r="C18"/>
  <c r="C21" s="1"/>
  <c r="F18" i="91"/>
  <c r="E18"/>
  <c r="D18"/>
  <c r="C18"/>
  <c r="C21" s="1"/>
  <c r="F18" i="90"/>
  <c r="E18"/>
  <c r="D18"/>
  <c r="C18"/>
  <c r="C21" s="1"/>
  <c r="F18" i="89"/>
  <c r="E18"/>
  <c r="D18"/>
  <c r="C18"/>
  <c r="C21" s="1"/>
  <c r="F18" i="88"/>
  <c r="E18"/>
  <c r="D18"/>
  <c r="C18"/>
  <c r="C21" s="1"/>
  <c r="F18" i="87"/>
  <c r="E18"/>
  <c r="D18"/>
  <c r="C18"/>
  <c r="C21" s="1"/>
  <c r="F18" i="86"/>
  <c r="E18"/>
  <c r="D18"/>
  <c r="C18"/>
  <c r="C21" s="1"/>
  <c r="F18" i="85"/>
  <c r="E18"/>
  <c r="D18"/>
  <c r="C18"/>
  <c r="C21" s="1"/>
  <c r="F18" i="84"/>
  <c r="E18"/>
  <c r="D18"/>
  <c r="C18"/>
  <c r="C21" s="1"/>
  <c r="F18" i="83"/>
  <c r="E18"/>
  <c r="D18"/>
  <c r="C18"/>
  <c r="C21" s="1"/>
  <c r="F18" i="82"/>
  <c r="E18"/>
  <c r="D18"/>
  <c r="C18"/>
  <c r="C21" s="1"/>
  <c r="F18" i="81"/>
  <c r="E18"/>
  <c r="D18"/>
  <c r="C18"/>
  <c r="C21" s="1"/>
  <c r="F18" i="80"/>
  <c r="E18"/>
  <c r="D18"/>
  <c r="C18"/>
  <c r="C21" s="1"/>
  <c r="F18" i="79"/>
  <c r="E18"/>
  <c r="D18"/>
  <c r="C18"/>
  <c r="C21" s="1"/>
  <c r="F18" i="78"/>
  <c r="E18"/>
  <c r="D18"/>
  <c r="C18"/>
  <c r="C21" s="1"/>
  <c r="F18" i="77"/>
  <c r="E18"/>
  <c r="D18"/>
  <c r="C18"/>
  <c r="C21" s="1"/>
  <c r="F18" i="76"/>
  <c r="E18"/>
  <c r="D18"/>
  <c r="C18"/>
  <c r="C21" s="1"/>
  <c r="F18" i="75"/>
  <c r="E18"/>
  <c r="D18"/>
  <c r="C18"/>
  <c r="C21" s="1"/>
  <c r="F18" i="74"/>
  <c r="E18"/>
  <c r="D18"/>
  <c r="C18"/>
  <c r="C21" s="1"/>
  <c r="F18" i="73"/>
  <c r="E18"/>
  <c r="D18"/>
  <c r="C18"/>
  <c r="C21" s="1"/>
  <c r="F18" i="72"/>
  <c r="E18"/>
  <c r="D18"/>
  <c r="C18"/>
  <c r="C21" s="1"/>
  <c r="F18" i="71"/>
  <c r="E18"/>
  <c r="D18"/>
  <c r="C18"/>
  <c r="C21" s="1"/>
  <c r="F18" i="70"/>
  <c r="E18"/>
  <c r="D18"/>
  <c r="C18"/>
  <c r="C21" s="1"/>
  <c r="F18" i="69"/>
  <c r="E18"/>
  <c r="D18"/>
  <c r="C18"/>
  <c r="C21" s="1"/>
  <c r="F18" i="68"/>
  <c r="E18"/>
  <c r="D18"/>
  <c r="C18"/>
  <c r="C21" s="1"/>
  <c r="F18" i="67"/>
  <c r="E18"/>
  <c r="D18"/>
  <c r="C18"/>
  <c r="C21" s="1"/>
  <c r="F18" i="66"/>
  <c r="E18"/>
  <c r="D18"/>
  <c r="C18"/>
  <c r="C21" s="1"/>
  <c r="F18" i="65"/>
  <c r="E18"/>
  <c r="D18"/>
  <c r="C18"/>
  <c r="C21" s="1"/>
  <c r="F18" i="64"/>
  <c r="E18"/>
  <c r="D18"/>
  <c r="C18"/>
  <c r="C21" s="1"/>
  <c r="F18" i="63"/>
  <c r="E18"/>
  <c r="D18"/>
  <c r="C18"/>
  <c r="C21" s="1"/>
  <c r="F18" i="62"/>
  <c r="E18"/>
  <c r="D18"/>
  <c r="C18"/>
  <c r="C21" s="1"/>
  <c r="F18" i="61"/>
  <c r="E18"/>
  <c r="D18"/>
  <c r="C18"/>
  <c r="C21" s="1"/>
  <c r="F18" i="60"/>
  <c r="E18"/>
  <c r="D18"/>
  <c r="C18"/>
  <c r="C21" s="1"/>
  <c r="F18" i="59"/>
  <c r="E18"/>
  <c r="D18"/>
  <c r="C18"/>
  <c r="C21" s="1"/>
  <c r="F18" i="58"/>
  <c r="E18"/>
  <c r="D18"/>
  <c r="C18"/>
  <c r="C21" s="1"/>
  <c r="F18" i="57"/>
  <c r="E18"/>
  <c r="D18"/>
  <c r="C18"/>
  <c r="C21" s="1"/>
  <c r="F18" i="56"/>
  <c r="E18"/>
  <c r="D18"/>
  <c r="C18"/>
  <c r="C21" s="1"/>
  <c r="F18" i="55"/>
  <c r="E18"/>
  <c r="D18"/>
  <c r="C18"/>
  <c r="C21" s="1"/>
  <c r="F18" i="54"/>
  <c r="E18"/>
  <c r="D18"/>
  <c r="C18"/>
  <c r="C21" s="1"/>
  <c r="F18" i="53"/>
  <c r="E18"/>
  <c r="D18"/>
  <c r="C18"/>
  <c r="C21" s="1"/>
  <c r="F18" i="52"/>
  <c r="E18"/>
  <c r="D18"/>
  <c r="C18"/>
  <c r="C21" s="1"/>
  <c r="F18" i="51"/>
  <c r="E18"/>
  <c r="D18"/>
  <c r="C18"/>
  <c r="C21" s="1"/>
  <c r="F18" i="50"/>
  <c r="E18"/>
  <c r="D18"/>
  <c r="C18"/>
  <c r="C21" s="1"/>
  <c r="F18" i="49"/>
  <c r="E18"/>
  <c r="D18"/>
  <c r="C18"/>
  <c r="C21" s="1"/>
  <c r="F18" i="48"/>
  <c r="E18"/>
  <c r="D18"/>
  <c r="C18"/>
  <c r="C21" s="1"/>
  <c r="F18" i="47"/>
  <c r="E18"/>
  <c r="D18"/>
  <c r="C18"/>
  <c r="C21" s="1"/>
  <c r="F18" i="46"/>
  <c r="E18"/>
  <c r="D18"/>
  <c r="C18"/>
  <c r="C21" s="1"/>
  <c r="F18" i="45"/>
  <c r="E18"/>
  <c r="D18"/>
  <c r="C18"/>
  <c r="C21" s="1"/>
  <c r="F18" i="44"/>
  <c r="E18"/>
  <c r="D18"/>
  <c r="C18"/>
  <c r="C21" s="1"/>
  <c r="F18" i="43"/>
  <c r="E18"/>
  <c r="D18"/>
  <c r="C18"/>
  <c r="C21" s="1"/>
  <c r="F18" i="42"/>
  <c r="E18"/>
  <c r="D18"/>
  <c r="C18"/>
  <c r="C21" s="1"/>
  <c r="F18" i="41"/>
  <c r="E18"/>
  <c r="D18"/>
  <c r="C18"/>
  <c r="C21" s="1"/>
  <c r="F18" i="40"/>
  <c r="E18"/>
  <c r="D18"/>
  <c r="C18"/>
  <c r="C21" s="1"/>
  <c r="F18" i="39"/>
  <c r="E18"/>
  <c r="D18"/>
  <c r="C18"/>
  <c r="C21" s="1"/>
  <c r="F18" i="38"/>
  <c r="E18"/>
  <c r="D18"/>
  <c r="C18"/>
  <c r="C21" s="1"/>
  <c r="F18" i="37"/>
  <c r="E18"/>
  <c r="D18"/>
  <c r="C18"/>
  <c r="C21" s="1"/>
  <c r="F18" i="36"/>
  <c r="E18"/>
  <c r="D18"/>
  <c r="C18"/>
  <c r="C21" s="1"/>
  <c r="F18" i="35"/>
  <c r="E18"/>
  <c r="D18"/>
  <c r="C18"/>
  <c r="C21" s="1"/>
  <c r="F18" i="34"/>
  <c r="E18"/>
  <c r="D18"/>
  <c r="C18"/>
  <c r="C21" s="1"/>
  <c r="F18" i="33"/>
  <c r="E18"/>
  <c r="D18"/>
  <c r="C18"/>
  <c r="C21" s="1"/>
  <c r="F18" i="32"/>
  <c r="E18"/>
  <c r="D18"/>
  <c r="C18"/>
  <c r="C21" s="1"/>
  <c r="F18" i="31"/>
  <c r="E18"/>
  <c r="D18"/>
  <c r="C18"/>
  <c r="C21" s="1"/>
  <c r="F18" i="30"/>
  <c r="E18"/>
  <c r="D18"/>
  <c r="C18"/>
  <c r="C21" s="1"/>
  <c r="F18" i="29"/>
  <c r="E18"/>
  <c r="D18"/>
  <c r="C18"/>
  <c r="C21" s="1"/>
  <c r="F18" i="28"/>
  <c r="E18"/>
  <c r="D18"/>
  <c r="C18"/>
  <c r="C21" s="1"/>
  <c r="F18" i="27"/>
  <c r="E18"/>
  <c r="D18"/>
  <c r="C18"/>
  <c r="C21" s="1"/>
  <c r="F18" i="26"/>
  <c r="E18"/>
  <c r="D18"/>
  <c r="C18"/>
  <c r="C21" s="1"/>
  <c r="E18" i="25"/>
  <c r="F18"/>
  <c r="D18"/>
  <c r="C18"/>
  <c r="C20" i="24"/>
  <c r="E18"/>
  <c r="D18"/>
  <c r="F18"/>
  <c r="C18"/>
  <c r="F18" i="23"/>
  <c r="E18"/>
  <c r="D18"/>
  <c r="C18"/>
  <c r="E18" i="21"/>
  <c r="F18"/>
  <c r="D18"/>
  <c r="C18"/>
  <c r="C21" i="23" l="1"/>
  <c r="C21" i="25"/>
  <c r="C21" i="24"/>
  <c r="C21" i="21"/>
  <c r="F18" i="19" l="1"/>
  <c r="E18"/>
  <c r="D18"/>
  <c r="C18"/>
  <c r="F18" i="20"/>
  <c r="E18"/>
  <c r="D18"/>
  <c r="C18"/>
  <c r="F18" i="17"/>
  <c r="E18"/>
  <c r="D18"/>
  <c r="C18"/>
  <c r="C21" i="19" l="1"/>
  <c r="C21" i="20"/>
  <c r="C21" i="17"/>
  <c r="F18" i="18" l="1"/>
  <c r="E18"/>
  <c r="D18"/>
  <c r="C18"/>
  <c r="F18" i="16"/>
  <c r="E18"/>
  <c r="C18"/>
  <c r="C10" i="1"/>
  <c r="C14"/>
  <c r="C21" i="18" l="1"/>
  <c r="D18" i="16"/>
  <c r="C21" s="1"/>
  <c r="C21" i="15"/>
  <c r="C14" i="2"/>
  <c r="C10"/>
  <c r="C14" i="3" l="1"/>
  <c r="C10"/>
  <c r="D10" i="8" l="1"/>
  <c r="F18" i="14" l="1"/>
  <c r="E18"/>
  <c r="D18"/>
  <c r="C18"/>
  <c r="C21" l="1"/>
  <c r="F18" i="13" l="1"/>
  <c r="E18"/>
  <c r="D18"/>
  <c r="C18"/>
  <c r="C21" l="1"/>
  <c r="F18" i="12" l="1"/>
  <c r="E18"/>
  <c r="C18"/>
  <c r="D18"/>
  <c r="C21" l="1"/>
  <c r="D10" i="10"/>
  <c r="D10" i="9"/>
  <c r="C14" i="4" l="1"/>
  <c r="C10" l="1"/>
  <c r="F18" i="11" l="1"/>
  <c r="E18"/>
  <c r="F18" i="10"/>
  <c r="E18"/>
  <c r="D18"/>
  <c r="C18"/>
  <c r="F18" i="9"/>
  <c r="E18"/>
  <c r="D18"/>
  <c r="C18"/>
  <c r="C21" l="1"/>
  <c r="C18" i="11"/>
  <c r="D18"/>
  <c r="C21" i="10"/>
  <c r="F18" i="8"/>
  <c r="E18"/>
  <c r="D18"/>
  <c r="C18"/>
  <c r="C21" s="1"/>
  <c r="C18" i="6"/>
  <c r="F18" i="7"/>
  <c r="E18"/>
  <c r="D18"/>
  <c r="F18" i="6"/>
  <c r="E18"/>
  <c r="D18"/>
  <c r="F18" i="5"/>
  <c r="E18"/>
  <c r="D18"/>
  <c r="C18"/>
  <c r="F18" i="4"/>
  <c r="E18"/>
  <c r="D18"/>
  <c r="C18"/>
  <c r="C21" i="6" l="1"/>
  <c r="C21" i="5"/>
  <c r="C21" i="4"/>
  <c r="C21" i="11"/>
  <c r="C18" i="7"/>
  <c r="C21" s="1"/>
  <c r="F18" i="3"/>
  <c r="E18"/>
  <c r="D18"/>
  <c r="C18"/>
  <c r="F18" i="1" l="1"/>
  <c r="E18"/>
  <c r="D18"/>
  <c r="C18"/>
  <c r="F18" i="2"/>
  <c r="E18"/>
  <c r="D18"/>
  <c r="C18"/>
  <c r="C22" l="1"/>
</calcChain>
</file>

<file path=xl/sharedStrings.xml><?xml version="1.0" encoding="utf-8"?>
<sst xmlns="http://schemas.openxmlformats.org/spreadsheetml/2006/main" count="2175" uniqueCount="23">
  <si>
    <t>TIPO DE CONTRATO</t>
  </si>
  <si>
    <t>USO</t>
  </si>
  <si>
    <t>PARQUEO</t>
  </si>
  <si>
    <t>CONTRATOS SIN FIRMEZA</t>
  </si>
  <si>
    <t>GNCV</t>
  </si>
  <si>
    <t>INDUSTRIAS</t>
  </si>
  <si>
    <t>GAS EXPORTACION</t>
  </si>
  <si>
    <t>GENERACION ELEC. EXPORTACION</t>
  </si>
  <si>
    <t>DISTRIBUCION Y CARACTERISTICAS DE LA ENERGIA REQUERIDA (EN MBTU)</t>
  </si>
  <si>
    <t>RESIDENCIAL Y PEQUEÑOS USUARIOS COMERCIALES</t>
  </si>
  <si>
    <t>ESTACIONES COMPRESORAS</t>
  </si>
  <si>
    <t>CONTRATOS FIRME MERCADO PRIMARIO</t>
  </si>
  <si>
    <t>CONTRATOS FIRME MERCADO SECUNDARIO</t>
  </si>
  <si>
    <t>FORMATO TIPO DE NOMINACIONES ARTÍCULO 7 RESOLUCION MINMINAS 18-1654 DE 2009</t>
  </si>
  <si>
    <t>GENERACION ELECTRICA Seguridad/Calidad/Confiabilidad</t>
  </si>
  <si>
    <t>GENERACION ELECTRICA (OEF)</t>
  </si>
  <si>
    <t>INDUSTRIA CON COGENERACION</t>
  </si>
  <si>
    <t>GENERACION ELECTRICA MERITOS</t>
  </si>
  <si>
    <t>SUBTOTALES</t>
  </si>
  <si>
    <t>CEA (-)</t>
  </si>
  <si>
    <t>Mbtu</t>
  </si>
  <si>
    <t>Total CEA</t>
  </si>
  <si>
    <t>Total Nominado Por clientes</t>
  </si>
</sst>
</file>

<file path=xl/styles.xml><?xml version="1.0" encoding="utf-8"?>
<styleSheet xmlns="http://schemas.openxmlformats.org/spreadsheetml/2006/main">
  <numFmts count="1">
    <numFmt numFmtId="164" formatCode="[$-101240A]#,##0;\-#,##0"/>
  </numFmts>
  <fonts count="9">
    <font>
      <sz val="11"/>
      <color theme="1"/>
      <name val="Calibri"/>
      <family val="2"/>
      <scheme val="minor"/>
    </font>
    <font>
      <sz val="12"/>
      <name val="MS Reference Sans Serif"/>
      <family val="2"/>
    </font>
    <font>
      <sz val="10"/>
      <name val="MS Reference Sans Serif"/>
      <family val="2"/>
    </font>
    <font>
      <sz val="11"/>
      <color theme="1"/>
      <name val="MS Reference Sans Serif"/>
      <family val="2"/>
    </font>
    <font>
      <sz val="10"/>
      <color theme="1"/>
      <name val="MS Reference Sans Serif"/>
      <family val="2"/>
    </font>
    <font>
      <b/>
      <sz val="12"/>
      <color theme="1"/>
      <name val="MS Reference Sans Serif"/>
      <family val="2"/>
    </font>
    <font>
      <b/>
      <sz val="12"/>
      <color indexed="8"/>
      <name val="MS Reference Sans Serif"/>
      <family val="2"/>
    </font>
    <font>
      <sz val="10"/>
      <color indexed="8"/>
      <name val="MS Reference Sans Serif"/>
      <family val="2"/>
    </font>
    <font>
      <sz val="11"/>
      <color indexed="8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Continuous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0" fillId="0" borderId="0" xfId="0" applyNumberFormat="1"/>
    <xf numFmtId="3" fontId="3" fillId="0" borderId="1" xfId="0" applyNumberFormat="1" applyFont="1" applyBorder="1"/>
    <xf numFmtId="3" fontId="3" fillId="0" borderId="4" xfId="0" applyNumberFormat="1" applyFont="1" applyBorder="1"/>
    <xf numFmtId="3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left" wrapText="1"/>
    </xf>
    <xf numFmtId="0" fontId="6" fillId="0" borderId="4" xfId="0" applyFont="1" applyBorder="1"/>
    <xf numFmtId="0" fontId="7" fillId="0" borderId="4" xfId="0" applyFont="1" applyBorder="1"/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left"/>
    </xf>
    <xf numFmtId="3" fontId="8" fillId="0" borderId="1" xfId="0" applyNumberFormat="1" applyFont="1" applyBorder="1"/>
    <xf numFmtId="3" fontId="8" fillId="0" borderId="4" xfId="0" applyNumberFormat="1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3" fontId="8" fillId="2" borderId="1" xfId="0" applyNumberFormat="1" applyFont="1" applyFill="1" applyBorder="1"/>
    <xf numFmtId="164" fontId="6" fillId="0" borderId="4" xfId="0" applyNumberFormat="1" applyFont="1" applyBorder="1"/>
    <xf numFmtId="164" fontId="0" fillId="0" borderId="0" xfId="0" applyNumberFormat="1"/>
    <xf numFmtId="164" fontId="7" fillId="0" borderId="4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Continuous"/>
    </xf>
    <xf numFmtId="164" fontId="2" fillId="0" borderId="1" xfId="0" applyNumberFormat="1" applyFont="1" applyBorder="1" applyAlignment="1">
      <alignment horizontal="centerContinuous" wrapText="1"/>
    </xf>
    <xf numFmtId="164" fontId="2" fillId="0" borderId="4" xfId="0" applyNumberFormat="1" applyFont="1" applyBorder="1" applyAlignment="1">
      <alignment horizontal="centerContinuous" wrapText="1"/>
    </xf>
    <xf numFmtId="164" fontId="7" fillId="0" borderId="4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wrapText="1"/>
    </xf>
    <xf numFmtId="164" fontId="8" fillId="0" borderId="5" xfId="0" applyNumberFormat="1" applyFon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99" Type="http://schemas.openxmlformats.org/officeDocument/2006/relationships/customXml" Target="../customXml/item1.xml"/><Relationship Id="rId10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st172/Configuraci&#243;n%20local/Archivos%20temporales%20de%20Internet/Content.Outlook/TO0K52KP/Declaraci&#243;n%20de%20emergencia%20decreto%20880%20(22-10-09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g Fina NTGas"/>
      <sheetName val="Inf. Manual"/>
      <sheetName val="Decret0 880"/>
      <sheetName val="Resumen 880"/>
      <sheetName val="Form CREG"/>
      <sheetName val="Reporte"/>
      <sheetName val="INFO XM"/>
    </sheetNames>
    <sheetDataSet>
      <sheetData sheetId="0"/>
      <sheetData sheetId="1"/>
      <sheetData sheetId="2"/>
      <sheetData sheetId="3">
        <row r="18">
          <cell r="C18">
            <v>41335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2:G24"/>
  <sheetViews>
    <sheetView topLeftCell="B4" workbookViewId="0">
      <selection activeCell="D22" sqref="D22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7" ht="15" customHeight="1">
      <c r="B2" s="11" t="s">
        <v>13</v>
      </c>
    </row>
    <row r="3" spans="2:7" ht="15" customHeight="1">
      <c r="B3" s="10"/>
    </row>
    <row r="4" spans="2:7" ht="15.75">
      <c r="B4" s="11" t="s">
        <v>8</v>
      </c>
    </row>
    <row r="6" spans="2:7" ht="15.75">
      <c r="B6" s="1"/>
      <c r="C6" s="2" t="s">
        <v>0</v>
      </c>
      <c r="D6" s="3"/>
      <c r="E6" s="3"/>
      <c r="F6" s="4"/>
    </row>
    <row r="7" spans="2:7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7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7" ht="26.25">
      <c r="B9" s="13" t="s">
        <v>9</v>
      </c>
      <c r="C9" s="15">
        <v>29448</v>
      </c>
      <c r="D9" s="15">
        <v>0</v>
      </c>
      <c r="E9" s="15">
        <v>0</v>
      </c>
      <c r="F9" s="16">
        <v>0</v>
      </c>
    </row>
    <row r="10" spans="2:7" ht="27" customHeight="1">
      <c r="B10" s="13" t="s">
        <v>14</v>
      </c>
      <c r="C10" s="15">
        <f>68587-D10</f>
        <v>53741</v>
      </c>
      <c r="D10" s="15">
        <v>14846</v>
      </c>
      <c r="E10" s="15">
        <v>0</v>
      </c>
      <c r="F10" s="16">
        <v>0</v>
      </c>
    </row>
    <row r="11" spans="2:7" ht="15" customHeight="1">
      <c r="B11" s="13" t="s">
        <v>15</v>
      </c>
      <c r="C11" s="15">
        <v>189611</v>
      </c>
      <c r="D11" s="15">
        <v>0</v>
      </c>
      <c r="E11" s="15">
        <v>0</v>
      </c>
      <c r="F11" s="16">
        <v>22670</v>
      </c>
      <c r="G11" s="17"/>
    </row>
    <row r="12" spans="2:7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7" ht="15" customHeight="1">
      <c r="B13" s="13" t="s">
        <v>4</v>
      </c>
      <c r="C13" s="15">
        <v>16263</v>
      </c>
      <c r="D13" s="15">
        <v>0</v>
      </c>
      <c r="E13" s="15">
        <v>0</v>
      </c>
      <c r="F13" s="16">
        <v>0</v>
      </c>
    </row>
    <row r="14" spans="2:7" ht="15" customHeight="1">
      <c r="B14" s="13" t="s">
        <v>5</v>
      </c>
      <c r="C14" s="15">
        <f>120577-D14-F14</f>
        <v>117760</v>
      </c>
      <c r="D14" s="15">
        <v>717</v>
      </c>
      <c r="E14" s="15">
        <v>0</v>
      </c>
      <c r="F14" s="16">
        <v>2100</v>
      </c>
    </row>
    <row r="15" spans="2:7" ht="15" customHeight="1">
      <c r="B15" s="13" t="s">
        <v>17</v>
      </c>
      <c r="C15" s="15"/>
      <c r="D15" s="15">
        <v>0</v>
      </c>
      <c r="E15" s="15">
        <v>0</v>
      </c>
      <c r="F15" s="16">
        <v>0</v>
      </c>
    </row>
    <row r="16" spans="2:7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407078</v>
      </c>
      <c r="D18" s="15">
        <f t="shared" ref="D18:F18" si="0">SUM(D8:D17)</f>
        <v>15563</v>
      </c>
      <c r="E18" s="15">
        <f t="shared" si="0"/>
        <v>0</v>
      </c>
      <c r="F18" s="15">
        <f t="shared" si="0"/>
        <v>24770</v>
      </c>
    </row>
    <row r="19" spans="2:6">
      <c r="B19" s="7"/>
      <c r="C19" s="8"/>
      <c r="D19" s="8"/>
      <c r="E19" s="8"/>
      <c r="F19" s="9"/>
    </row>
    <row r="21" spans="2:6">
      <c r="D21" s="14"/>
      <c r="E21" s="14"/>
    </row>
    <row r="22" spans="2:6">
      <c r="C22" s="17"/>
      <c r="D22" s="17"/>
    </row>
    <row r="24" spans="2:6">
      <c r="D24" s="1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zoomScale="90" zoomScaleNormal="90" workbookViewId="0">
      <selection activeCell="D10" sqref="D1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41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285779</v>
      </c>
      <c r="D10" s="15">
        <f>6707+20425+3273+15000</f>
        <v>45405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17360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106955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440197</v>
      </c>
      <c r="D18" s="15">
        <f t="shared" ref="D18:F18" si="0">SUM(D8:D17)</f>
        <v>45405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26205</v>
      </c>
      <c r="D20" t="s">
        <v>20</v>
      </c>
    </row>
    <row r="21" spans="1:6">
      <c r="A21" s="18"/>
      <c r="B21" s="19" t="s">
        <v>21</v>
      </c>
      <c r="C21" s="17">
        <f>C18+D18+C20</f>
        <v>511807</v>
      </c>
      <c r="D21" t="s">
        <v>20</v>
      </c>
      <c r="E21" s="14"/>
    </row>
    <row r="22" spans="1:6">
      <c r="B22" s="19" t="s">
        <v>22</v>
      </c>
      <c r="C22" s="17">
        <v>511807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zoomScale="90" zoomScaleNormal="90" workbookViewId="0">
      <selection activeCell="C8" sqref="C8:F1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306104</v>
      </c>
      <c r="D10" s="15">
        <v>33967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13519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17062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112891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479679</v>
      </c>
      <c r="D18" s="15">
        <f t="shared" ref="D18:F18" si="0">SUM(D8:D17)</f>
        <v>33967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26010</v>
      </c>
      <c r="D20" t="s">
        <v>20</v>
      </c>
    </row>
    <row r="21" spans="1:6">
      <c r="A21" s="18"/>
      <c r="B21" s="19" t="s">
        <v>21</v>
      </c>
      <c r="C21" s="17">
        <f>C18+D18+E18+F18+C20</f>
        <v>539656</v>
      </c>
      <c r="D21" t="s">
        <v>20</v>
      </c>
      <c r="E21" s="14"/>
    </row>
    <row r="22" spans="1:6">
      <c r="B22" s="19" t="s">
        <v>22</v>
      </c>
      <c r="C22" s="17">
        <v>539656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zoomScale="90" zoomScaleNormal="90" workbookViewId="0">
      <selection activeCell="C11" sqref="C1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263241.58399999997</v>
      </c>
      <c r="D10" s="15">
        <v>49087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29320.416000000027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15367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105017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443049</v>
      </c>
      <c r="D18" s="15">
        <f t="shared" ref="D18:F18" si="0">SUM(D8:D17)</f>
        <v>49087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26810</v>
      </c>
      <c r="D20" t="s">
        <v>20</v>
      </c>
    </row>
    <row r="21" spans="1:6">
      <c r="A21" s="18"/>
      <c r="B21" s="19" t="s">
        <v>21</v>
      </c>
      <c r="C21" s="17">
        <f>C18+D18+E18+F18+C20</f>
        <v>518946</v>
      </c>
      <c r="D21" t="s">
        <v>20</v>
      </c>
      <c r="E21" s="14"/>
    </row>
    <row r="22" spans="1:6">
      <c r="B22" s="19" t="s">
        <v>22</v>
      </c>
      <c r="C22" s="17">
        <v>518946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8" sqref="C8:F1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260340</v>
      </c>
      <c r="D10" s="15">
        <v>49685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42318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15367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107711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455839</v>
      </c>
      <c r="D18" s="15">
        <f t="shared" ref="D18:F18" si="0">SUM(D8:D17)</f>
        <v>49685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26810</v>
      </c>
      <c r="D20" t="s">
        <v>20</v>
      </c>
    </row>
    <row r="21" spans="1:6">
      <c r="A21" s="18"/>
      <c r="B21" s="19" t="s">
        <v>21</v>
      </c>
      <c r="C21" s="17">
        <f>C18+D18+E18+F18+C20</f>
        <v>532334</v>
      </c>
      <c r="D21" t="s">
        <v>20</v>
      </c>
      <c r="E21" s="14"/>
    </row>
    <row r="22" spans="1:6">
      <c r="B22" s="19" t="s">
        <v>22</v>
      </c>
      <c r="C22" s="17">
        <v>532334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0" sqref="C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280140</v>
      </c>
      <c r="D10" s="15">
        <v>49685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23241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17062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112223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462769</v>
      </c>
      <c r="D18" s="15">
        <f t="shared" ref="D18:F18" si="0">SUM(D8:D17)</f>
        <v>49685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26810</v>
      </c>
      <c r="D20" t="s">
        <v>20</v>
      </c>
    </row>
    <row r="21" spans="1:6">
      <c r="A21" s="18"/>
      <c r="B21" s="19" t="s">
        <v>21</v>
      </c>
      <c r="C21" s="17">
        <f>C18+D18+E18+F18+C20</f>
        <v>539264</v>
      </c>
      <c r="D21" t="s">
        <v>20</v>
      </c>
      <c r="E21" s="14"/>
    </row>
    <row r="22" spans="1:6">
      <c r="B22" s="19" t="s">
        <v>22</v>
      </c>
      <c r="C22" s="17">
        <v>539264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opLeftCell="A3" workbookViewId="0">
      <selection activeCell="C13" sqref="C13:C14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320149</v>
      </c>
      <c r="D10" s="15">
        <v>45685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16822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107391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v>474465</v>
      </c>
      <c r="D18" s="15">
        <v>45685</v>
      </c>
      <c r="E18" s="15">
        <v>0</v>
      </c>
      <c r="F18" s="15"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26810</v>
      </c>
      <c r="D20" t="s">
        <v>20</v>
      </c>
    </row>
    <row r="21" spans="1:6">
      <c r="A21" s="18"/>
      <c r="B21" s="19" t="s">
        <v>21</v>
      </c>
      <c r="C21" s="17">
        <f>C18+D18+E18+F18+C20</f>
        <v>546960</v>
      </c>
      <c r="D21" t="s">
        <v>20</v>
      </c>
      <c r="E21" s="14"/>
    </row>
    <row r="22" spans="1:6">
      <c r="B22" s="19" t="s">
        <v>22</v>
      </c>
      <c r="C22" s="17">
        <v>546960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opLeftCell="A2" workbookViewId="0">
      <selection activeCell="E22" sqref="E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292949</v>
      </c>
      <c r="D10" s="15">
        <v>44116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16780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17322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110308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467462</v>
      </c>
      <c r="D18" s="15">
        <f t="shared" ref="D18:F18" si="0">SUM(D8:D17)</f>
        <v>44116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46810</v>
      </c>
      <c r="D20" t="s">
        <v>20</v>
      </c>
    </row>
    <row r="21" spans="1:6">
      <c r="A21" s="18"/>
      <c r="B21" s="19" t="s">
        <v>21</v>
      </c>
      <c r="C21" s="17">
        <f>C18+D18+E18+F18+C20</f>
        <v>558388</v>
      </c>
      <c r="D21" t="s">
        <v>20</v>
      </c>
      <c r="E21" s="14"/>
    </row>
    <row r="22" spans="1:6">
      <c r="B22" s="19" t="s">
        <v>22</v>
      </c>
      <c r="C22" s="17">
        <v>558388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5" sqref="H5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306367</v>
      </c>
      <c r="D10" s="15">
        <v>45385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104717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458010</v>
      </c>
      <c r="D18" s="15">
        <f t="shared" ref="D18:F18" si="0">SUM(D8:D17)</f>
        <v>45385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35335</v>
      </c>
      <c r="D20" t="s">
        <v>20</v>
      </c>
    </row>
    <row r="21" spans="1:6">
      <c r="A21" s="18"/>
      <c r="B21" s="19" t="s">
        <v>21</v>
      </c>
      <c r="C21" s="17">
        <f>C18+D18+E18+F18+C20</f>
        <v>538730</v>
      </c>
      <c r="D21" t="s">
        <v>20</v>
      </c>
      <c r="E21" s="14"/>
    </row>
    <row r="22" spans="1:6">
      <c r="B22" s="19" t="s">
        <v>22</v>
      </c>
      <c r="C22" s="17">
        <v>538730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2" sqref="D22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304313</v>
      </c>
      <c r="D10" s="15">
        <v>41292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124506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475845</v>
      </c>
      <c r="D18" s="15">
        <f>SUM(D8:D17)</f>
        <v>41292</v>
      </c>
      <c r="E18" s="15">
        <f>SUM(E8:E17)</f>
        <v>0</v>
      </c>
      <c r="F18" s="15">
        <f>SUM(F8:F17)</f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7335</v>
      </c>
      <c r="D20" t="s">
        <v>20</v>
      </c>
    </row>
    <row r="21" spans="1:6">
      <c r="A21" s="18"/>
      <c r="B21" s="19" t="s">
        <v>21</v>
      </c>
      <c r="C21" s="17">
        <f>C18+D18+E18+F18+C20</f>
        <v>524472</v>
      </c>
      <c r="D21" t="s">
        <v>20</v>
      </c>
      <c r="E21" s="14"/>
    </row>
    <row r="22" spans="1:6">
      <c r="B22" s="19" t="s">
        <v>22</v>
      </c>
      <c r="C22" s="17">
        <v>524472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10" sqref="D10"/>
    </sheetView>
  </sheetViews>
  <sheetFormatPr baseColWidth="10" defaultColWidth="11.42578125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  <col min="257" max="257" width="1.140625" customWidth="1"/>
    <col min="258" max="258" width="34.140625" customWidth="1"/>
    <col min="259" max="259" width="21.5703125" customWidth="1"/>
    <col min="260" max="260" width="23.42578125" customWidth="1"/>
    <col min="261" max="261" width="12.85546875" customWidth="1"/>
    <col min="262" max="262" width="15.85546875" customWidth="1"/>
    <col min="513" max="513" width="1.140625" customWidth="1"/>
    <col min="514" max="514" width="34.140625" customWidth="1"/>
    <col min="515" max="515" width="21.5703125" customWidth="1"/>
    <col min="516" max="516" width="23.42578125" customWidth="1"/>
    <col min="517" max="517" width="12.85546875" customWidth="1"/>
    <col min="518" max="518" width="15.85546875" customWidth="1"/>
    <col min="769" max="769" width="1.140625" customWidth="1"/>
    <col min="770" max="770" width="34.140625" customWidth="1"/>
    <col min="771" max="771" width="21.5703125" customWidth="1"/>
    <col min="772" max="772" width="23.42578125" customWidth="1"/>
    <col min="773" max="773" width="12.85546875" customWidth="1"/>
    <col min="774" max="774" width="15.85546875" customWidth="1"/>
    <col min="1025" max="1025" width="1.140625" customWidth="1"/>
    <col min="1026" max="1026" width="34.140625" customWidth="1"/>
    <col min="1027" max="1027" width="21.5703125" customWidth="1"/>
    <col min="1028" max="1028" width="23.42578125" customWidth="1"/>
    <col min="1029" max="1029" width="12.85546875" customWidth="1"/>
    <col min="1030" max="1030" width="15.85546875" customWidth="1"/>
    <col min="1281" max="1281" width="1.140625" customWidth="1"/>
    <col min="1282" max="1282" width="34.140625" customWidth="1"/>
    <col min="1283" max="1283" width="21.5703125" customWidth="1"/>
    <col min="1284" max="1284" width="23.42578125" customWidth="1"/>
    <col min="1285" max="1285" width="12.85546875" customWidth="1"/>
    <col min="1286" max="1286" width="15.85546875" customWidth="1"/>
    <col min="1537" max="1537" width="1.140625" customWidth="1"/>
    <col min="1538" max="1538" width="34.140625" customWidth="1"/>
    <col min="1539" max="1539" width="21.5703125" customWidth="1"/>
    <col min="1540" max="1540" width="23.42578125" customWidth="1"/>
    <col min="1541" max="1541" width="12.85546875" customWidth="1"/>
    <col min="1542" max="1542" width="15.85546875" customWidth="1"/>
    <col min="1793" max="1793" width="1.140625" customWidth="1"/>
    <col min="1794" max="1794" width="34.140625" customWidth="1"/>
    <col min="1795" max="1795" width="21.5703125" customWidth="1"/>
    <col min="1796" max="1796" width="23.42578125" customWidth="1"/>
    <col min="1797" max="1797" width="12.85546875" customWidth="1"/>
    <col min="1798" max="1798" width="15.85546875" customWidth="1"/>
    <col min="2049" max="2049" width="1.140625" customWidth="1"/>
    <col min="2050" max="2050" width="34.140625" customWidth="1"/>
    <col min="2051" max="2051" width="21.5703125" customWidth="1"/>
    <col min="2052" max="2052" width="23.42578125" customWidth="1"/>
    <col min="2053" max="2053" width="12.85546875" customWidth="1"/>
    <col min="2054" max="2054" width="15.85546875" customWidth="1"/>
    <col min="2305" max="2305" width="1.140625" customWidth="1"/>
    <col min="2306" max="2306" width="34.140625" customWidth="1"/>
    <col min="2307" max="2307" width="21.5703125" customWidth="1"/>
    <col min="2308" max="2308" width="23.42578125" customWidth="1"/>
    <col min="2309" max="2309" width="12.85546875" customWidth="1"/>
    <col min="2310" max="2310" width="15.85546875" customWidth="1"/>
    <col min="2561" max="2561" width="1.140625" customWidth="1"/>
    <col min="2562" max="2562" width="34.140625" customWidth="1"/>
    <col min="2563" max="2563" width="21.5703125" customWidth="1"/>
    <col min="2564" max="2564" width="23.42578125" customWidth="1"/>
    <col min="2565" max="2565" width="12.85546875" customWidth="1"/>
    <col min="2566" max="2566" width="15.85546875" customWidth="1"/>
    <col min="2817" max="2817" width="1.140625" customWidth="1"/>
    <col min="2818" max="2818" width="34.140625" customWidth="1"/>
    <col min="2819" max="2819" width="21.5703125" customWidth="1"/>
    <col min="2820" max="2820" width="23.42578125" customWidth="1"/>
    <col min="2821" max="2821" width="12.85546875" customWidth="1"/>
    <col min="2822" max="2822" width="15.85546875" customWidth="1"/>
    <col min="3073" max="3073" width="1.140625" customWidth="1"/>
    <col min="3074" max="3074" width="34.140625" customWidth="1"/>
    <col min="3075" max="3075" width="21.5703125" customWidth="1"/>
    <col min="3076" max="3076" width="23.42578125" customWidth="1"/>
    <col min="3077" max="3077" width="12.85546875" customWidth="1"/>
    <col min="3078" max="3078" width="15.85546875" customWidth="1"/>
    <col min="3329" max="3329" width="1.140625" customWidth="1"/>
    <col min="3330" max="3330" width="34.140625" customWidth="1"/>
    <col min="3331" max="3331" width="21.5703125" customWidth="1"/>
    <col min="3332" max="3332" width="23.42578125" customWidth="1"/>
    <col min="3333" max="3333" width="12.85546875" customWidth="1"/>
    <col min="3334" max="3334" width="15.85546875" customWidth="1"/>
    <col min="3585" max="3585" width="1.140625" customWidth="1"/>
    <col min="3586" max="3586" width="34.140625" customWidth="1"/>
    <col min="3587" max="3587" width="21.5703125" customWidth="1"/>
    <col min="3588" max="3588" width="23.42578125" customWidth="1"/>
    <col min="3589" max="3589" width="12.85546875" customWidth="1"/>
    <col min="3590" max="3590" width="15.85546875" customWidth="1"/>
    <col min="3841" max="3841" width="1.140625" customWidth="1"/>
    <col min="3842" max="3842" width="34.140625" customWidth="1"/>
    <col min="3843" max="3843" width="21.5703125" customWidth="1"/>
    <col min="3844" max="3844" width="23.42578125" customWidth="1"/>
    <col min="3845" max="3845" width="12.85546875" customWidth="1"/>
    <col min="3846" max="3846" width="15.85546875" customWidth="1"/>
    <col min="4097" max="4097" width="1.140625" customWidth="1"/>
    <col min="4098" max="4098" width="34.140625" customWidth="1"/>
    <col min="4099" max="4099" width="21.5703125" customWidth="1"/>
    <col min="4100" max="4100" width="23.42578125" customWidth="1"/>
    <col min="4101" max="4101" width="12.85546875" customWidth="1"/>
    <col min="4102" max="4102" width="15.85546875" customWidth="1"/>
    <col min="4353" max="4353" width="1.140625" customWidth="1"/>
    <col min="4354" max="4354" width="34.140625" customWidth="1"/>
    <col min="4355" max="4355" width="21.5703125" customWidth="1"/>
    <col min="4356" max="4356" width="23.42578125" customWidth="1"/>
    <col min="4357" max="4357" width="12.85546875" customWidth="1"/>
    <col min="4358" max="4358" width="15.85546875" customWidth="1"/>
    <col min="4609" max="4609" width="1.140625" customWidth="1"/>
    <col min="4610" max="4610" width="34.140625" customWidth="1"/>
    <col min="4611" max="4611" width="21.5703125" customWidth="1"/>
    <col min="4612" max="4612" width="23.42578125" customWidth="1"/>
    <col min="4613" max="4613" width="12.85546875" customWidth="1"/>
    <col min="4614" max="4614" width="15.85546875" customWidth="1"/>
    <col min="4865" max="4865" width="1.140625" customWidth="1"/>
    <col min="4866" max="4866" width="34.140625" customWidth="1"/>
    <col min="4867" max="4867" width="21.5703125" customWidth="1"/>
    <col min="4868" max="4868" width="23.42578125" customWidth="1"/>
    <col min="4869" max="4869" width="12.85546875" customWidth="1"/>
    <col min="4870" max="4870" width="15.85546875" customWidth="1"/>
    <col min="5121" max="5121" width="1.140625" customWidth="1"/>
    <col min="5122" max="5122" width="34.140625" customWidth="1"/>
    <col min="5123" max="5123" width="21.5703125" customWidth="1"/>
    <col min="5124" max="5124" width="23.42578125" customWidth="1"/>
    <col min="5125" max="5125" width="12.85546875" customWidth="1"/>
    <col min="5126" max="5126" width="15.85546875" customWidth="1"/>
    <col min="5377" max="5377" width="1.140625" customWidth="1"/>
    <col min="5378" max="5378" width="34.140625" customWidth="1"/>
    <col min="5379" max="5379" width="21.5703125" customWidth="1"/>
    <col min="5380" max="5380" width="23.42578125" customWidth="1"/>
    <col min="5381" max="5381" width="12.85546875" customWidth="1"/>
    <col min="5382" max="5382" width="15.85546875" customWidth="1"/>
    <col min="5633" max="5633" width="1.140625" customWidth="1"/>
    <col min="5634" max="5634" width="34.140625" customWidth="1"/>
    <col min="5635" max="5635" width="21.5703125" customWidth="1"/>
    <col min="5636" max="5636" width="23.42578125" customWidth="1"/>
    <col min="5637" max="5637" width="12.85546875" customWidth="1"/>
    <col min="5638" max="5638" width="15.85546875" customWidth="1"/>
    <col min="5889" max="5889" width="1.140625" customWidth="1"/>
    <col min="5890" max="5890" width="34.140625" customWidth="1"/>
    <col min="5891" max="5891" width="21.5703125" customWidth="1"/>
    <col min="5892" max="5892" width="23.42578125" customWidth="1"/>
    <col min="5893" max="5893" width="12.85546875" customWidth="1"/>
    <col min="5894" max="5894" width="15.85546875" customWidth="1"/>
    <col min="6145" max="6145" width="1.140625" customWidth="1"/>
    <col min="6146" max="6146" width="34.140625" customWidth="1"/>
    <col min="6147" max="6147" width="21.5703125" customWidth="1"/>
    <col min="6148" max="6148" width="23.42578125" customWidth="1"/>
    <col min="6149" max="6149" width="12.85546875" customWidth="1"/>
    <col min="6150" max="6150" width="15.85546875" customWidth="1"/>
    <col min="6401" max="6401" width="1.140625" customWidth="1"/>
    <col min="6402" max="6402" width="34.140625" customWidth="1"/>
    <col min="6403" max="6403" width="21.5703125" customWidth="1"/>
    <col min="6404" max="6404" width="23.42578125" customWidth="1"/>
    <col min="6405" max="6405" width="12.85546875" customWidth="1"/>
    <col min="6406" max="6406" width="15.85546875" customWidth="1"/>
    <col min="6657" max="6657" width="1.140625" customWidth="1"/>
    <col min="6658" max="6658" width="34.140625" customWidth="1"/>
    <col min="6659" max="6659" width="21.5703125" customWidth="1"/>
    <col min="6660" max="6660" width="23.42578125" customWidth="1"/>
    <col min="6661" max="6661" width="12.85546875" customWidth="1"/>
    <col min="6662" max="6662" width="15.85546875" customWidth="1"/>
    <col min="6913" max="6913" width="1.140625" customWidth="1"/>
    <col min="6914" max="6914" width="34.140625" customWidth="1"/>
    <col min="6915" max="6915" width="21.5703125" customWidth="1"/>
    <col min="6916" max="6916" width="23.42578125" customWidth="1"/>
    <col min="6917" max="6917" width="12.85546875" customWidth="1"/>
    <col min="6918" max="6918" width="15.85546875" customWidth="1"/>
    <col min="7169" max="7169" width="1.140625" customWidth="1"/>
    <col min="7170" max="7170" width="34.140625" customWidth="1"/>
    <col min="7171" max="7171" width="21.5703125" customWidth="1"/>
    <col min="7172" max="7172" width="23.42578125" customWidth="1"/>
    <col min="7173" max="7173" width="12.85546875" customWidth="1"/>
    <col min="7174" max="7174" width="15.85546875" customWidth="1"/>
    <col min="7425" max="7425" width="1.140625" customWidth="1"/>
    <col min="7426" max="7426" width="34.140625" customWidth="1"/>
    <col min="7427" max="7427" width="21.5703125" customWidth="1"/>
    <col min="7428" max="7428" width="23.42578125" customWidth="1"/>
    <col min="7429" max="7429" width="12.85546875" customWidth="1"/>
    <col min="7430" max="7430" width="15.85546875" customWidth="1"/>
    <col min="7681" max="7681" width="1.140625" customWidth="1"/>
    <col min="7682" max="7682" width="34.140625" customWidth="1"/>
    <col min="7683" max="7683" width="21.5703125" customWidth="1"/>
    <col min="7684" max="7684" width="23.42578125" customWidth="1"/>
    <col min="7685" max="7685" width="12.85546875" customWidth="1"/>
    <col min="7686" max="7686" width="15.85546875" customWidth="1"/>
    <col min="7937" max="7937" width="1.140625" customWidth="1"/>
    <col min="7938" max="7938" width="34.140625" customWidth="1"/>
    <col min="7939" max="7939" width="21.5703125" customWidth="1"/>
    <col min="7940" max="7940" width="23.42578125" customWidth="1"/>
    <col min="7941" max="7941" width="12.85546875" customWidth="1"/>
    <col min="7942" max="7942" width="15.85546875" customWidth="1"/>
    <col min="8193" max="8193" width="1.140625" customWidth="1"/>
    <col min="8194" max="8194" width="34.140625" customWidth="1"/>
    <col min="8195" max="8195" width="21.5703125" customWidth="1"/>
    <col min="8196" max="8196" width="23.42578125" customWidth="1"/>
    <col min="8197" max="8197" width="12.85546875" customWidth="1"/>
    <col min="8198" max="8198" width="15.85546875" customWidth="1"/>
    <col min="8449" max="8449" width="1.140625" customWidth="1"/>
    <col min="8450" max="8450" width="34.140625" customWidth="1"/>
    <col min="8451" max="8451" width="21.5703125" customWidth="1"/>
    <col min="8452" max="8452" width="23.42578125" customWidth="1"/>
    <col min="8453" max="8453" width="12.85546875" customWidth="1"/>
    <col min="8454" max="8454" width="15.85546875" customWidth="1"/>
    <col min="8705" max="8705" width="1.140625" customWidth="1"/>
    <col min="8706" max="8706" width="34.140625" customWidth="1"/>
    <col min="8707" max="8707" width="21.5703125" customWidth="1"/>
    <col min="8708" max="8708" width="23.42578125" customWidth="1"/>
    <col min="8709" max="8709" width="12.85546875" customWidth="1"/>
    <col min="8710" max="8710" width="15.85546875" customWidth="1"/>
    <col min="8961" max="8961" width="1.140625" customWidth="1"/>
    <col min="8962" max="8962" width="34.140625" customWidth="1"/>
    <col min="8963" max="8963" width="21.5703125" customWidth="1"/>
    <col min="8964" max="8964" width="23.42578125" customWidth="1"/>
    <col min="8965" max="8965" width="12.85546875" customWidth="1"/>
    <col min="8966" max="8966" width="15.85546875" customWidth="1"/>
    <col min="9217" max="9217" width="1.140625" customWidth="1"/>
    <col min="9218" max="9218" width="34.140625" customWidth="1"/>
    <col min="9219" max="9219" width="21.5703125" customWidth="1"/>
    <col min="9220" max="9220" width="23.42578125" customWidth="1"/>
    <col min="9221" max="9221" width="12.85546875" customWidth="1"/>
    <col min="9222" max="9222" width="15.85546875" customWidth="1"/>
    <col min="9473" max="9473" width="1.140625" customWidth="1"/>
    <col min="9474" max="9474" width="34.140625" customWidth="1"/>
    <col min="9475" max="9475" width="21.5703125" customWidth="1"/>
    <col min="9476" max="9476" width="23.42578125" customWidth="1"/>
    <col min="9477" max="9477" width="12.85546875" customWidth="1"/>
    <col min="9478" max="9478" width="15.85546875" customWidth="1"/>
    <col min="9729" max="9729" width="1.140625" customWidth="1"/>
    <col min="9730" max="9730" width="34.140625" customWidth="1"/>
    <col min="9731" max="9731" width="21.5703125" customWidth="1"/>
    <col min="9732" max="9732" width="23.42578125" customWidth="1"/>
    <col min="9733" max="9733" width="12.85546875" customWidth="1"/>
    <col min="9734" max="9734" width="15.85546875" customWidth="1"/>
    <col min="9985" max="9985" width="1.140625" customWidth="1"/>
    <col min="9986" max="9986" width="34.140625" customWidth="1"/>
    <col min="9987" max="9987" width="21.5703125" customWidth="1"/>
    <col min="9988" max="9988" width="23.42578125" customWidth="1"/>
    <col min="9989" max="9989" width="12.85546875" customWidth="1"/>
    <col min="9990" max="9990" width="15.85546875" customWidth="1"/>
    <col min="10241" max="10241" width="1.140625" customWidth="1"/>
    <col min="10242" max="10242" width="34.140625" customWidth="1"/>
    <col min="10243" max="10243" width="21.5703125" customWidth="1"/>
    <col min="10244" max="10244" width="23.42578125" customWidth="1"/>
    <col min="10245" max="10245" width="12.85546875" customWidth="1"/>
    <col min="10246" max="10246" width="15.85546875" customWidth="1"/>
    <col min="10497" max="10497" width="1.140625" customWidth="1"/>
    <col min="10498" max="10498" width="34.140625" customWidth="1"/>
    <col min="10499" max="10499" width="21.5703125" customWidth="1"/>
    <col min="10500" max="10500" width="23.42578125" customWidth="1"/>
    <col min="10501" max="10501" width="12.85546875" customWidth="1"/>
    <col min="10502" max="10502" width="15.85546875" customWidth="1"/>
    <col min="10753" max="10753" width="1.140625" customWidth="1"/>
    <col min="10754" max="10754" width="34.140625" customWidth="1"/>
    <col min="10755" max="10755" width="21.5703125" customWidth="1"/>
    <col min="10756" max="10756" width="23.42578125" customWidth="1"/>
    <col min="10757" max="10757" width="12.85546875" customWidth="1"/>
    <col min="10758" max="10758" width="15.85546875" customWidth="1"/>
    <col min="11009" max="11009" width="1.140625" customWidth="1"/>
    <col min="11010" max="11010" width="34.140625" customWidth="1"/>
    <col min="11011" max="11011" width="21.5703125" customWidth="1"/>
    <col min="11012" max="11012" width="23.42578125" customWidth="1"/>
    <col min="11013" max="11013" width="12.85546875" customWidth="1"/>
    <col min="11014" max="11014" width="15.85546875" customWidth="1"/>
    <col min="11265" max="11265" width="1.140625" customWidth="1"/>
    <col min="11266" max="11266" width="34.140625" customWidth="1"/>
    <col min="11267" max="11267" width="21.5703125" customWidth="1"/>
    <col min="11268" max="11268" width="23.42578125" customWidth="1"/>
    <col min="11269" max="11269" width="12.85546875" customWidth="1"/>
    <col min="11270" max="11270" width="15.85546875" customWidth="1"/>
    <col min="11521" max="11521" width="1.140625" customWidth="1"/>
    <col min="11522" max="11522" width="34.140625" customWidth="1"/>
    <col min="11523" max="11523" width="21.5703125" customWidth="1"/>
    <col min="11524" max="11524" width="23.42578125" customWidth="1"/>
    <col min="11525" max="11525" width="12.85546875" customWidth="1"/>
    <col min="11526" max="11526" width="15.85546875" customWidth="1"/>
    <col min="11777" max="11777" width="1.140625" customWidth="1"/>
    <col min="11778" max="11778" width="34.140625" customWidth="1"/>
    <col min="11779" max="11779" width="21.5703125" customWidth="1"/>
    <col min="11780" max="11780" width="23.42578125" customWidth="1"/>
    <col min="11781" max="11781" width="12.85546875" customWidth="1"/>
    <col min="11782" max="11782" width="15.85546875" customWidth="1"/>
    <col min="12033" max="12033" width="1.140625" customWidth="1"/>
    <col min="12034" max="12034" width="34.140625" customWidth="1"/>
    <col min="12035" max="12035" width="21.5703125" customWidth="1"/>
    <col min="12036" max="12036" width="23.42578125" customWidth="1"/>
    <col min="12037" max="12037" width="12.85546875" customWidth="1"/>
    <col min="12038" max="12038" width="15.85546875" customWidth="1"/>
    <col min="12289" max="12289" width="1.140625" customWidth="1"/>
    <col min="12290" max="12290" width="34.140625" customWidth="1"/>
    <col min="12291" max="12291" width="21.5703125" customWidth="1"/>
    <col min="12292" max="12292" width="23.42578125" customWidth="1"/>
    <col min="12293" max="12293" width="12.85546875" customWidth="1"/>
    <col min="12294" max="12294" width="15.85546875" customWidth="1"/>
    <col min="12545" max="12545" width="1.140625" customWidth="1"/>
    <col min="12546" max="12546" width="34.140625" customWidth="1"/>
    <col min="12547" max="12547" width="21.5703125" customWidth="1"/>
    <col min="12548" max="12548" width="23.42578125" customWidth="1"/>
    <col min="12549" max="12549" width="12.85546875" customWidth="1"/>
    <col min="12550" max="12550" width="15.85546875" customWidth="1"/>
    <col min="12801" max="12801" width="1.140625" customWidth="1"/>
    <col min="12802" max="12802" width="34.140625" customWidth="1"/>
    <col min="12803" max="12803" width="21.5703125" customWidth="1"/>
    <col min="12804" max="12804" width="23.42578125" customWidth="1"/>
    <col min="12805" max="12805" width="12.85546875" customWidth="1"/>
    <col min="12806" max="12806" width="15.85546875" customWidth="1"/>
    <col min="13057" max="13057" width="1.140625" customWidth="1"/>
    <col min="13058" max="13058" width="34.140625" customWidth="1"/>
    <col min="13059" max="13059" width="21.5703125" customWidth="1"/>
    <col min="13060" max="13060" width="23.42578125" customWidth="1"/>
    <col min="13061" max="13061" width="12.85546875" customWidth="1"/>
    <col min="13062" max="13062" width="15.85546875" customWidth="1"/>
    <col min="13313" max="13313" width="1.140625" customWidth="1"/>
    <col min="13314" max="13314" width="34.140625" customWidth="1"/>
    <col min="13315" max="13315" width="21.5703125" customWidth="1"/>
    <col min="13316" max="13316" width="23.42578125" customWidth="1"/>
    <col min="13317" max="13317" width="12.85546875" customWidth="1"/>
    <col min="13318" max="13318" width="15.85546875" customWidth="1"/>
    <col min="13569" max="13569" width="1.140625" customWidth="1"/>
    <col min="13570" max="13570" width="34.140625" customWidth="1"/>
    <col min="13571" max="13571" width="21.5703125" customWidth="1"/>
    <col min="13572" max="13572" width="23.42578125" customWidth="1"/>
    <col min="13573" max="13573" width="12.85546875" customWidth="1"/>
    <col min="13574" max="13574" width="15.85546875" customWidth="1"/>
    <col min="13825" max="13825" width="1.140625" customWidth="1"/>
    <col min="13826" max="13826" width="34.140625" customWidth="1"/>
    <col min="13827" max="13827" width="21.5703125" customWidth="1"/>
    <col min="13828" max="13828" width="23.42578125" customWidth="1"/>
    <col min="13829" max="13829" width="12.85546875" customWidth="1"/>
    <col min="13830" max="13830" width="15.85546875" customWidth="1"/>
    <col min="14081" max="14081" width="1.140625" customWidth="1"/>
    <col min="14082" max="14082" width="34.140625" customWidth="1"/>
    <col min="14083" max="14083" width="21.5703125" customWidth="1"/>
    <col min="14084" max="14084" width="23.42578125" customWidth="1"/>
    <col min="14085" max="14085" width="12.85546875" customWidth="1"/>
    <col min="14086" max="14086" width="15.85546875" customWidth="1"/>
    <col min="14337" max="14337" width="1.140625" customWidth="1"/>
    <col min="14338" max="14338" width="34.140625" customWidth="1"/>
    <col min="14339" max="14339" width="21.5703125" customWidth="1"/>
    <col min="14340" max="14340" width="23.42578125" customWidth="1"/>
    <col min="14341" max="14341" width="12.85546875" customWidth="1"/>
    <col min="14342" max="14342" width="15.85546875" customWidth="1"/>
    <col min="14593" max="14593" width="1.140625" customWidth="1"/>
    <col min="14594" max="14594" width="34.140625" customWidth="1"/>
    <col min="14595" max="14595" width="21.5703125" customWidth="1"/>
    <col min="14596" max="14596" width="23.42578125" customWidth="1"/>
    <col min="14597" max="14597" width="12.85546875" customWidth="1"/>
    <col min="14598" max="14598" width="15.85546875" customWidth="1"/>
    <col min="14849" max="14849" width="1.140625" customWidth="1"/>
    <col min="14850" max="14850" width="34.140625" customWidth="1"/>
    <col min="14851" max="14851" width="21.5703125" customWidth="1"/>
    <col min="14852" max="14852" width="23.42578125" customWidth="1"/>
    <col min="14853" max="14853" width="12.85546875" customWidth="1"/>
    <col min="14854" max="14854" width="15.85546875" customWidth="1"/>
    <col min="15105" max="15105" width="1.140625" customWidth="1"/>
    <col min="15106" max="15106" width="34.140625" customWidth="1"/>
    <col min="15107" max="15107" width="21.5703125" customWidth="1"/>
    <col min="15108" max="15108" width="23.42578125" customWidth="1"/>
    <col min="15109" max="15109" width="12.85546875" customWidth="1"/>
    <col min="15110" max="15110" width="15.85546875" customWidth="1"/>
    <col min="15361" max="15361" width="1.140625" customWidth="1"/>
    <col min="15362" max="15362" width="34.140625" customWidth="1"/>
    <col min="15363" max="15363" width="21.5703125" customWidth="1"/>
    <col min="15364" max="15364" width="23.42578125" customWidth="1"/>
    <col min="15365" max="15365" width="12.85546875" customWidth="1"/>
    <col min="15366" max="15366" width="15.85546875" customWidth="1"/>
    <col min="15617" max="15617" width="1.140625" customWidth="1"/>
    <col min="15618" max="15618" width="34.140625" customWidth="1"/>
    <col min="15619" max="15619" width="21.5703125" customWidth="1"/>
    <col min="15620" max="15620" width="23.42578125" customWidth="1"/>
    <col min="15621" max="15621" width="12.85546875" customWidth="1"/>
    <col min="15622" max="15622" width="15.85546875" customWidth="1"/>
    <col min="15873" max="15873" width="1.140625" customWidth="1"/>
    <col min="15874" max="15874" width="34.140625" customWidth="1"/>
    <col min="15875" max="15875" width="21.5703125" customWidth="1"/>
    <col min="15876" max="15876" width="23.42578125" customWidth="1"/>
    <col min="15877" max="15877" width="12.85546875" customWidth="1"/>
    <col min="15878" max="15878" width="15.85546875" customWidth="1"/>
    <col min="16129" max="16129" width="1.140625" customWidth="1"/>
    <col min="16130" max="16130" width="34.140625" customWidth="1"/>
    <col min="16131" max="16131" width="21.5703125" customWidth="1"/>
    <col min="16132" max="16132" width="23.42578125" customWidth="1"/>
    <col min="16133" max="16133" width="12.85546875" customWidth="1"/>
    <col min="16134" max="16134" width="15.85546875" customWidth="1"/>
  </cols>
  <sheetData>
    <row r="2" spans="2:6" ht="15.75">
      <c r="B2" s="20" t="s">
        <v>13</v>
      </c>
    </row>
    <row r="3" spans="2:6">
      <c r="B3" s="21"/>
    </row>
    <row r="4" spans="2:6" ht="15.75">
      <c r="B4" s="20" t="s">
        <v>8</v>
      </c>
    </row>
    <row r="6" spans="2:6" ht="15.75">
      <c r="B6" s="1"/>
      <c r="C6" s="2" t="s">
        <v>0</v>
      </c>
      <c r="D6" s="22"/>
      <c r="E6" s="22"/>
      <c r="F6" s="23"/>
    </row>
    <row r="7" spans="2:6" ht="26.25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24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13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6.25">
      <c r="B10" s="13" t="s">
        <v>14</v>
      </c>
      <c r="C10" s="25">
        <v>278142.84000000003</v>
      </c>
      <c r="D10" s="25">
        <v>30367</v>
      </c>
      <c r="E10" s="25">
        <v>0</v>
      </c>
      <c r="F10" s="26">
        <v>0</v>
      </c>
    </row>
    <row r="11" spans="2:6">
      <c r="B11" s="13" t="s">
        <v>15</v>
      </c>
      <c r="C11" s="25">
        <v>14880.159999999974</v>
      </c>
      <c r="D11" s="25">
        <v>0</v>
      </c>
      <c r="E11" s="25">
        <v>0</v>
      </c>
      <c r="F11" s="26">
        <v>0</v>
      </c>
    </row>
    <row r="12" spans="2:6">
      <c r="B12" s="13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>
      <c r="B13" s="13" t="s">
        <v>4</v>
      </c>
      <c r="C13" s="25">
        <v>15727</v>
      </c>
      <c r="D13" s="25">
        <v>0</v>
      </c>
      <c r="E13" s="25">
        <v>0</v>
      </c>
      <c r="F13" s="26">
        <v>0</v>
      </c>
    </row>
    <row r="14" spans="2:6">
      <c r="B14" s="13" t="s">
        <v>5</v>
      </c>
      <c r="C14" s="25">
        <v>118478</v>
      </c>
      <c r="D14" s="25">
        <v>0</v>
      </c>
      <c r="E14" s="25">
        <v>0</v>
      </c>
      <c r="F14" s="26">
        <v>0</v>
      </c>
    </row>
    <row r="15" spans="2:6">
      <c r="B15" s="13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>
      <c r="B16" s="13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>
      <c r="B17" s="13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>
      <c r="B18" s="13" t="s">
        <v>18</v>
      </c>
      <c r="C18" s="25">
        <f>SUM(C8:C17)</f>
        <v>457331</v>
      </c>
      <c r="D18" s="25">
        <f>SUM(D8:D17)</f>
        <v>30367</v>
      </c>
      <c r="E18" s="25">
        <f>SUM(E8:E17)</f>
        <v>0</v>
      </c>
      <c r="F18" s="25">
        <f>SUM(F8:F17)</f>
        <v>0</v>
      </c>
    </row>
    <row r="19" spans="1:6">
      <c r="B19" s="27"/>
      <c r="C19" s="28"/>
      <c r="D19" s="28"/>
      <c r="E19" s="28"/>
      <c r="F19" s="29"/>
    </row>
    <row r="20" spans="1:6">
      <c r="A20" s="18"/>
      <c r="B20" s="19" t="s">
        <v>19</v>
      </c>
      <c r="C20" s="17">
        <v>10335</v>
      </c>
      <c r="D20" t="s">
        <v>20</v>
      </c>
    </row>
    <row r="21" spans="1:6">
      <c r="A21" s="18"/>
      <c r="B21" s="19" t="s">
        <v>21</v>
      </c>
      <c r="C21" s="17">
        <f>C18+D18+E18+F18+C20</f>
        <v>498033</v>
      </c>
      <c r="D21" t="s">
        <v>20</v>
      </c>
      <c r="E21" s="14"/>
    </row>
    <row r="22" spans="1:6">
      <c r="B22" s="19" t="s">
        <v>22</v>
      </c>
      <c r="C22" s="17">
        <v>498033</v>
      </c>
      <c r="D22" t="s">
        <v>20</v>
      </c>
    </row>
    <row r="23" spans="1:6">
      <c r="C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2:F22"/>
  <sheetViews>
    <sheetView topLeftCell="A4" workbookViewId="0">
      <selection activeCell="D15" sqref="D15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27882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f>87106-D10</f>
        <v>72182</v>
      </c>
      <c r="D10" s="15">
        <v>14924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177343</v>
      </c>
      <c r="D11" s="15">
        <v>0</v>
      </c>
      <c r="E11" s="15">
        <v>0</v>
      </c>
      <c r="F11" s="16">
        <v>19663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16763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f>116934-D14-E14-F14</f>
        <v>114830</v>
      </c>
      <c r="D14" s="15">
        <v>2004</v>
      </c>
      <c r="E14" s="15">
        <v>0</v>
      </c>
      <c r="F14" s="16">
        <v>100</v>
      </c>
    </row>
    <row r="15" spans="2:6" ht="15" customHeight="1">
      <c r="B15" s="13" t="s">
        <v>17</v>
      </c>
      <c r="C15" s="15"/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409255</v>
      </c>
      <c r="D18" s="15">
        <f t="shared" ref="D18:F18" si="0">SUM(D8:D17)</f>
        <v>16928</v>
      </c>
      <c r="E18" s="15">
        <f t="shared" si="0"/>
        <v>0</v>
      </c>
      <c r="F18" s="15">
        <f t="shared" si="0"/>
        <v>19763</v>
      </c>
    </row>
    <row r="19" spans="2:6">
      <c r="B19" s="7"/>
      <c r="C19" s="8"/>
      <c r="D19" s="8"/>
      <c r="E19" s="8"/>
      <c r="F19" s="9"/>
    </row>
    <row r="21" spans="2:6">
      <c r="C21" s="14"/>
      <c r="D21" s="14"/>
      <c r="E21" s="14"/>
    </row>
    <row r="22" spans="2:6">
      <c r="C22" s="17">
        <f>C18+D18+E18+F18</f>
        <v>445946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2" sqref="B22:D22"/>
    </sheetView>
  </sheetViews>
  <sheetFormatPr baseColWidth="10" defaultColWidth="11.42578125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  <col min="257" max="257" width="1.140625" customWidth="1"/>
    <col min="258" max="258" width="34.140625" customWidth="1"/>
    <col min="259" max="259" width="21.5703125" customWidth="1"/>
    <col min="260" max="260" width="23.42578125" customWidth="1"/>
    <col min="261" max="261" width="12.85546875" customWidth="1"/>
    <col min="262" max="262" width="15.85546875" customWidth="1"/>
    <col min="513" max="513" width="1.140625" customWidth="1"/>
    <col min="514" max="514" width="34.140625" customWidth="1"/>
    <col min="515" max="515" width="21.5703125" customWidth="1"/>
    <col min="516" max="516" width="23.42578125" customWidth="1"/>
    <col min="517" max="517" width="12.85546875" customWidth="1"/>
    <col min="518" max="518" width="15.85546875" customWidth="1"/>
    <col min="769" max="769" width="1.140625" customWidth="1"/>
    <col min="770" max="770" width="34.140625" customWidth="1"/>
    <col min="771" max="771" width="21.5703125" customWidth="1"/>
    <col min="772" max="772" width="23.42578125" customWidth="1"/>
    <col min="773" max="773" width="12.85546875" customWidth="1"/>
    <col min="774" max="774" width="15.85546875" customWidth="1"/>
    <col min="1025" max="1025" width="1.140625" customWidth="1"/>
    <col min="1026" max="1026" width="34.140625" customWidth="1"/>
    <col min="1027" max="1027" width="21.5703125" customWidth="1"/>
    <col min="1028" max="1028" width="23.42578125" customWidth="1"/>
    <col min="1029" max="1029" width="12.85546875" customWidth="1"/>
    <col min="1030" max="1030" width="15.85546875" customWidth="1"/>
    <col min="1281" max="1281" width="1.140625" customWidth="1"/>
    <col min="1282" max="1282" width="34.140625" customWidth="1"/>
    <col min="1283" max="1283" width="21.5703125" customWidth="1"/>
    <col min="1284" max="1284" width="23.42578125" customWidth="1"/>
    <col min="1285" max="1285" width="12.85546875" customWidth="1"/>
    <col min="1286" max="1286" width="15.85546875" customWidth="1"/>
    <col min="1537" max="1537" width="1.140625" customWidth="1"/>
    <col min="1538" max="1538" width="34.140625" customWidth="1"/>
    <col min="1539" max="1539" width="21.5703125" customWidth="1"/>
    <col min="1540" max="1540" width="23.42578125" customWidth="1"/>
    <col min="1541" max="1541" width="12.85546875" customWidth="1"/>
    <col min="1542" max="1542" width="15.85546875" customWidth="1"/>
    <col min="1793" max="1793" width="1.140625" customWidth="1"/>
    <col min="1794" max="1794" width="34.140625" customWidth="1"/>
    <col min="1795" max="1795" width="21.5703125" customWidth="1"/>
    <col min="1796" max="1796" width="23.42578125" customWidth="1"/>
    <col min="1797" max="1797" width="12.85546875" customWidth="1"/>
    <col min="1798" max="1798" width="15.85546875" customWidth="1"/>
    <col min="2049" max="2049" width="1.140625" customWidth="1"/>
    <col min="2050" max="2050" width="34.140625" customWidth="1"/>
    <col min="2051" max="2051" width="21.5703125" customWidth="1"/>
    <col min="2052" max="2052" width="23.42578125" customWidth="1"/>
    <col min="2053" max="2053" width="12.85546875" customWidth="1"/>
    <col min="2054" max="2054" width="15.85546875" customWidth="1"/>
    <col min="2305" max="2305" width="1.140625" customWidth="1"/>
    <col min="2306" max="2306" width="34.140625" customWidth="1"/>
    <col min="2307" max="2307" width="21.5703125" customWidth="1"/>
    <col min="2308" max="2308" width="23.42578125" customWidth="1"/>
    <col min="2309" max="2309" width="12.85546875" customWidth="1"/>
    <col min="2310" max="2310" width="15.85546875" customWidth="1"/>
    <col min="2561" max="2561" width="1.140625" customWidth="1"/>
    <col min="2562" max="2562" width="34.140625" customWidth="1"/>
    <col min="2563" max="2563" width="21.5703125" customWidth="1"/>
    <col min="2564" max="2564" width="23.42578125" customWidth="1"/>
    <col min="2565" max="2565" width="12.85546875" customWidth="1"/>
    <col min="2566" max="2566" width="15.85546875" customWidth="1"/>
    <col min="2817" max="2817" width="1.140625" customWidth="1"/>
    <col min="2818" max="2818" width="34.140625" customWidth="1"/>
    <col min="2819" max="2819" width="21.5703125" customWidth="1"/>
    <col min="2820" max="2820" width="23.42578125" customWidth="1"/>
    <col min="2821" max="2821" width="12.85546875" customWidth="1"/>
    <col min="2822" max="2822" width="15.85546875" customWidth="1"/>
    <col min="3073" max="3073" width="1.140625" customWidth="1"/>
    <col min="3074" max="3074" width="34.140625" customWidth="1"/>
    <col min="3075" max="3075" width="21.5703125" customWidth="1"/>
    <col min="3076" max="3076" width="23.42578125" customWidth="1"/>
    <col min="3077" max="3077" width="12.85546875" customWidth="1"/>
    <col min="3078" max="3078" width="15.85546875" customWidth="1"/>
    <col min="3329" max="3329" width="1.140625" customWidth="1"/>
    <col min="3330" max="3330" width="34.140625" customWidth="1"/>
    <col min="3331" max="3331" width="21.5703125" customWidth="1"/>
    <col min="3332" max="3332" width="23.42578125" customWidth="1"/>
    <col min="3333" max="3333" width="12.85546875" customWidth="1"/>
    <col min="3334" max="3334" width="15.85546875" customWidth="1"/>
    <col min="3585" max="3585" width="1.140625" customWidth="1"/>
    <col min="3586" max="3586" width="34.140625" customWidth="1"/>
    <col min="3587" max="3587" width="21.5703125" customWidth="1"/>
    <col min="3588" max="3588" width="23.42578125" customWidth="1"/>
    <col min="3589" max="3589" width="12.85546875" customWidth="1"/>
    <col min="3590" max="3590" width="15.85546875" customWidth="1"/>
    <col min="3841" max="3841" width="1.140625" customWidth="1"/>
    <col min="3842" max="3842" width="34.140625" customWidth="1"/>
    <col min="3843" max="3843" width="21.5703125" customWidth="1"/>
    <col min="3844" max="3844" width="23.42578125" customWidth="1"/>
    <col min="3845" max="3845" width="12.85546875" customWidth="1"/>
    <col min="3846" max="3846" width="15.85546875" customWidth="1"/>
    <col min="4097" max="4097" width="1.140625" customWidth="1"/>
    <col min="4098" max="4098" width="34.140625" customWidth="1"/>
    <col min="4099" max="4099" width="21.5703125" customWidth="1"/>
    <col min="4100" max="4100" width="23.42578125" customWidth="1"/>
    <col min="4101" max="4101" width="12.85546875" customWidth="1"/>
    <col min="4102" max="4102" width="15.85546875" customWidth="1"/>
    <col min="4353" max="4353" width="1.140625" customWidth="1"/>
    <col min="4354" max="4354" width="34.140625" customWidth="1"/>
    <col min="4355" max="4355" width="21.5703125" customWidth="1"/>
    <col min="4356" max="4356" width="23.42578125" customWidth="1"/>
    <col min="4357" max="4357" width="12.85546875" customWidth="1"/>
    <col min="4358" max="4358" width="15.85546875" customWidth="1"/>
    <col min="4609" max="4609" width="1.140625" customWidth="1"/>
    <col min="4610" max="4610" width="34.140625" customWidth="1"/>
    <col min="4611" max="4611" width="21.5703125" customWidth="1"/>
    <col min="4612" max="4612" width="23.42578125" customWidth="1"/>
    <col min="4613" max="4613" width="12.85546875" customWidth="1"/>
    <col min="4614" max="4614" width="15.85546875" customWidth="1"/>
    <col min="4865" max="4865" width="1.140625" customWidth="1"/>
    <col min="4866" max="4866" width="34.140625" customWidth="1"/>
    <col min="4867" max="4867" width="21.5703125" customWidth="1"/>
    <col min="4868" max="4868" width="23.42578125" customWidth="1"/>
    <col min="4869" max="4869" width="12.85546875" customWidth="1"/>
    <col min="4870" max="4870" width="15.85546875" customWidth="1"/>
    <col min="5121" max="5121" width="1.140625" customWidth="1"/>
    <col min="5122" max="5122" width="34.140625" customWidth="1"/>
    <col min="5123" max="5123" width="21.5703125" customWidth="1"/>
    <col min="5124" max="5124" width="23.42578125" customWidth="1"/>
    <col min="5125" max="5125" width="12.85546875" customWidth="1"/>
    <col min="5126" max="5126" width="15.85546875" customWidth="1"/>
    <col min="5377" max="5377" width="1.140625" customWidth="1"/>
    <col min="5378" max="5378" width="34.140625" customWidth="1"/>
    <col min="5379" max="5379" width="21.5703125" customWidth="1"/>
    <col min="5380" max="5380" width="23.42578125" customWidth="1"/>
    <col min="5381" max="5381" width="12.85546875" customWidth="1"/>
    <col min="5382" max="5382" width="15.85546875" customWidth="1"/>
    <col min="5633" max="5633" width="1.140625" customWidth="1"/>
    <col min="5634" max="5634" width="34.140625" customWidth="1"/>
    <col min="5635" max="5635" width="21.5703125" customWidth="1"/>
    <col min="5636" max="5636" width="23.42578125" customWidth="1"/>
    <col min="5637" max="5637" width="12.85546875" customWidth="1"/>
    <col min="5638" max="5638" width="15.85546875" customWidth="1"/>
    <col min="5889" max="5889" width="1.140625" customWidth="1"/>
    <col min="5890" max="5890" width="34.140625" customWidth="1"/>
    <col min="5891" max="5891" width="21.5703125" customWidth="1"/>
    <col min="5892" max="5892" width="23.42578125" customWidth="1"/>
    <col min="5893" max="5893" width="12.85546875" customWidth="1"/>
    <col min="5894" max="5894" width="15.85546875" customWidth="1"/>
    <col min="6145" max="6145" width="1.140625" customWidth="1"/>
    <col min="6146" max="6146" width="34.140625" customWidth="1"/>
    <col min="6147" max="6147" width="21.5703125" customWidth="1"/>
    <col min="6148" max="6148" width="23.42578125" customWidth="1"/>
    <col min="6149" max="6149" width="12.85546875" customWidth="1"/>
    <col min="6150" max="6150" width="15.85546875" customWidth="1"/>
    <col min="6401" max="6401" width="1.140625" customWidth="1"/>
    <col min="6402" max="6402" width="34.140625" customWidth="1"/>
    <col min="6403" max="6403" width="21.5703125" customWidth="1"/>
    <col min="6404" max="6404" width="23.42578125" customWidth="1"/>
    <col min="6405" max="6405" width="12.85546875" customWidth="1"/>
    <col min="6406" max="6406" width="15.85546875" customWidth="1"/>
    <col min="6657" max="6657" width="1.140625" customWidth="1"/>
    <col min="6658" max="6658" width="34.140625" customWidth="1"/>
    <col min="6659" max="6659" width="21.5703125" customWidth="1"/>
    <col min="6660" max="6660" width="23.42578125" customWidth="1"/>
    <col min="6661" max="6661" width="12.85546875" customWidth="1"/>
    <col min="6662" max="6662" width="15.85546875" customWidth="1"/>
    <col min="6913" max="6913" width="1.140625" customWidth="1"/>
    <col min="6914" max="6914" width="34.140625" customWidth="1"/>
    <col min="6915" max="6915" width="21.5703125" customWidth="1"/>
    <col min="6916" max="6916" width="23.42578125" customWidth="1"/>
    <col min="6917" max="6917" width="12.85546875" customWidth="1"/>
    <col min="6918" max="6918" width="15.85546875" customWidth="1"/>
    <col min="7169" max="7169" width="1.140625" customWidth="1"/>
    <col min="7170" max="7170" width="34.140625" customWidth="1"/>
    <col min="7171" max="7171" width="21.5703125" customWidth="1"/>
    <col min="7172" max="7172" width="23.42578125" customWidth="1"/>
    <col min="7173" max="7173" width="12.85546875" customWidth="1"/>
    <col min="7174" max="7174" width="15.85546875" customWidth="1"/>
    <col min="7425" max="7425" width="1.140625" customWidth="1"/>
    <col min="7426" max="7426" width="34.140625" customWidth="1"/>
    <col min="7427" max="7427" width="21.5703125" customWidth="1"/>
    <col min="7428" max="7428" width="23.42578125" customWidth="1"/>
    <col min="7429" max="7429" width="12.85546875" customWidth="1"/>
    <col min="7430" max="7430" width="15.85546875" customWidth="1"/>
    <col min="7681" max="7681" width="1.140625" customWidth="1"/>
    <col min="7682" max="7682" width="34.140625" customWidth="1"/>
    <col min="7683" max="7683" width="21.5703125" customWidth="1"/>
    <col min="7684" max="7684" width="23.42578125" customWidth="1"/>
    <col min="7685" max="7685" width="12.85546875" customWidth="1"/>
    <col min="7686" max="7686" width="15.85546875" customWidth="1"/>
    <col min="7937" max="7937" width="1.140625" customWidth="1"/>
    <col min="7938" max="7938" width="34.140625" customWidth="1"/>
    <col min="7939" max="7939" width="21.5703125" customWidth="1"/>
    <col min="7940" max="7940" width="23.42578125" customWidth="1"/>
    <col min="7941" max="7941" width="12.85546875" customWidth="1"/>
    <col min="7942" max="7942" width="15.85546875" customWidth="1"/>
    <col min="8193" max="8193" width="1.140625" customWidth="1"/>
    <col min="8194" max="8194" width="34.140625" customWidth="1"/>
    <col min="8195" max="8195" width="21.5703125" customWidth="1"/>
    <col min="8196" max="8196" width="23.42578125" customWidth="1"/>
    <col min="8197" max="8197" width="12.85546875" customWidth="1"/>
    <col min="8198" max="8198" width="15.85546875" customWidth="1"/>
    <col min="8449" max="8449" width="1.140625" customWidth="1"/>
    <col min="8450" max="8450" width="34.140625" customWidth="1"/>
    <col min="8451" max="8451" width="21.5703125" customWidth="1"/>
    <col min="8452" max="8452" width="23.42578125" customWidth="1"/>
    <col min="8453" max="8453" width="12.85546875" customWidth="1"/>
    <col min="8454" max="8454" width="15.85546875" customWidth="1"/>
    <col min="8705" max="8705" width="1.140625" customWidth="1"/>
    <col min="8706" max="8706" width="34.140625" customWidth="1"/>
    <col min="8707" max="8707" width="21.5703125" customWidth="1"/>
    <col min="8708" max="8708" width="23.42578125" customWidth="1"/>
    <col min="8709" max="8709" width="12.85546875" customWidth="1"/>
    <col min="8710" max="8710" width="15.85546875" customWidth="1"/>
    <col min="8961" max="8961" width="1.140625" customWidth="1"/>
    <col min="8962" max="8962" width="34.140625" customWidth="1"/>
    <col min="8963" max="8963" width="21.5703125" customWidth="1"/>
    <col min="8964" max="8964" width="23.42578125" customWidth="1"/>
    <col min="8965" max="8965" width="12.85546875" customWidth="1"/>
    <col min="8966" max="8966" width="15.85546875" customWidth="1"/>
    <col min="9217" max="9217" width="1.140625" customWidth="1"/>
    <col min="9218" max="9218" width="34.140625" customWidth="1"/>
    <col min="9219" max="9219" width="21.5703125" customWidth="1"/>
    <col min="9220" max="9220" width="23.42578125" customWidth="1"/>
    <col min="9221" max="9221" width="12.85546875" customWidth="1"/>
    <col min="9222" max="9222" width="15.85546875" customWidth="1"/>
    <col min="9473" max="9473" width="1.140625" customWidth="1"/>
    <col min="9474" max="9474" width="34.140625" customWidth="1"/>
    <col min="9475" max="9475" width="21.5703125" customWidth="1"/>
    <col min="9476" max="9476" width="23.42578125" customWidth="1"/>
    <col min="9477" max="9477" width="12.85546875" customWidth="1"/>
    <col min="9478" max="9478" width="15.85546875" customWidth="1"/>
    <col min="9729" max="9729" width="1.140625" customWidth="1"/>
    <col min="9730" max="9730" width="34.140625" customWidth="1"/>
    <col min="9731" max="9731" width="21.5703125" customWidth="1"/>
    <col min="9732" max="9732" width="23.42578125" customWidth="1"/>
    <col min="9733" max="9733" width="12.85546875" customWidth="1"/>
    <col min="9734" max="9734" width="15.85546875" customWidth="1"/>
    <col min="9985" max="9985" width="1.140625" customWidth="1"/>
    <col min="9986" max="9986" width="34.140625" customWidth="1"/>
    <col min="9987" max="9987" width="21.5703125" customWidth="1"/>
    <col min="9988" max="9988" width="23.42578125" customWidth="1"/>
    <col min="9989" max="9989" width="12.85546875" customWidth="1"/>
    <col min="9990" max="9990" width="15.85546875" customWidth="1"/>
    <col min="10241" max="10241" width="1.140625" customWidth="1"/>
    <col min="10242" max="10242" width="34.140625" customWidth="1"/>
    <col min="10243" max="10243" width="21.5703125" customWidth="1"/>
    <col min="10244" max="10244" width="23.42578125" customWidth="1"/>
    <col min="10245" max="10245" width="12.85546875" customWidth="1"/>
    <col min="10246" max="10246" width="15.85546875" customWidth="1"/>
    <col min="10497" max="10497" width="1.140625" customWidth="1"/>
    <col min="10498" max="10498" width="34.140625" customWidth="1"/>
    <col min="10499" max="10499" width="21.5703125" customWidth="1"/>
    <col min="10500" max="10500" width="23.42578125" customWidth="1"/>
    <col min="10501" max="10501" width="12.85546875" customWidth="1"/>
    <col min="10502" max="10502" width="15.85546875" customWidth="1"/>
    <col min="10753" max="10753" width="1.140625" customWidth="1"/>
    <col min="10754" max="10754" width="34.140625" customWidth="1"/>
    <col min="10755" max="10755" width="21.5703125" customWidth="1"/>
    <col min="10756" max="10756" width="23.42578125" customWidth="1"/>
    <col min="10757" max="10757" width="12.85546875" customWidth="1"/>
    <col min="10758" max="10758" width="15.85546875" customWidth="1"/>
    <col min="11009" max="11009" width="1.140625" customWidth="1"/>
    <col min="11010" max="11010" width="34.140625" customWidth="1"/>
    <col min="11011" max="11011" width="21.5703125" customWidth="1"/>
    <col min="11012" max="11012" width="23.42578125" customWidth="1"/>
    <col min="11013" max="11013" width="12.85546875" customWidth="1"/>
    <col min="11014" max="11014" width="15.85546875" customWidth="1"/>
    <col min="11265" max="11265" width="1.140625" customWidth="1"/>
    <col min="11266" max="11266" width="34.140625" customWidth="1"/>
    <col min="11267" max="11267" width="21.5703125" customWidth="1"/>
    <col min="11268" max="11268" width="23.42578125" customWidth="1"/>
    <col min="11269" max="11269" width="12.85546875" customWidth="1"/>
    <col min="11270" max="11270" width="15.85546875" customWidth="1"/>
    <col min="11521" max="11521" width="1.140625" customWidth="1"/>
    <col min="11522" max="11522" width="34.140625" customWidth="1"/>
    <col min="11523" max="11523" width="21.5703125" customWidth="1"/>
    <col min="11524" max="11524" width="23.42578125" customWidth="1"/>
    <col min="11525" max="11525" width="12.85546875" customWidth="1"/>
    <col min="11526" max="11526" width="15.85546875" customWidth="1"/>
    <col min="11777" max="11777" width="1.140625" customWidth="1"/>
    <col min="11778" max="11778" width="34.140625" customWidth="1"/>
    <col min="11779" max="11779" width="21.5703125" customWidth="1"/>
    <col min="11780" max="11780" width="23.42578125" customWidth="1"/>
    <col min="11781" max="11781" width="12.85546875" customWidth="1"/>
    <col min="11782" max="11782" width="15.85546875" customWidth="1"/>
    <col min="12033" max="12033" width="1.140625" customWidth="1"/>
    <col min="12034" max="12034" width="34.140625" customWidth="1"/>
    <col min="12035" max="12035" width="21.5703125" customWidth="1"/>
    <col min="12036" max="12036" width="23.42578125" customWidth="1"/>
    <col min="12037" max="12037" width="12.85546875" customWidth="1"/>
    <col min="12038" max="12038" width="15.85546875" customWidth="1"/>
    <col min="12289" max="12289" width="1.140625" customWidth="1"/>
    <col min="12290" max="12290" width="34.140625" customWidth="1"/>
    <col min="12291" max="12291" width="21.5703125" customWidth="1"/>
    <col min="12292" max="12292" width="23.42578125" customWidth="1"/>
    <col min="12293" max="12293" width="12.85546875" customWidth="1"/>
    <col min="12294" max="12294" width="15.85546875" customWidth="1"/>
    <col min="12545" max="12545" width="1.140625" customWidth="1"/>
    <col min="12546" max="12546" width="34.140625" customWidth="1"/>
    <col min="12547" max="12547" width="21.5703125" customWidth="1"/>
    <col min="12548" max="12548" width="23.42578125" customWidth="1"/>
    <col min="12549" max="12549" width="12.85546875" customWidth="1"/>
    <col min="12550" max="12550" width="15.85546875" customWidth="1"/>
    <col min="12801" max="12801" width="1.140625" customWidth="1"/>
    <col min="12802" max="12802" width="34.140625" customWidth="1"/>
    <col min="12803" max="12803" width="21.5703125" customWidth="1"/>
    <col min="12804" max="12804" width="23.42578125" customWidth="1"/>
    <col min="12805" max="12805" width="12.85546875" customWidth="1"/>
    <col min="12806" max="12806" width="15.85546875" customWidth="1"/>
    <col min="13057" max="13057" width="1.140625" customWidth="1"/>
    <col min="13058" max="13058" width="34.140625" customWidth="1"/>
    <col min="13059" max="13059" width="21.5703125" customWidth="1"/>
    <col min="13060" max="13060" width="23.42578125" customWidth="1"/>
    <col min="13061" max="13061" width="12.85546875" customWidth="1"/>
    <col min="13062" max="13062" width="15.85546875" customWidth="1"/>
    <col min="13313" max="13313" width="1.140625" customWidth="1"/>
    <col min="13314" max="13314" width="34.140625" customWidth="1"/>
    <col min="13315" max="13315" width="21.5703125" customWidth="1"/>
    <col min="13316" max="13316" width="23.42578125" customWidth="1"/>
    <col min="13317" max="13317" width="12.85546875" customWidth="1"/>
    <col min="13318" max="13318" width="15.85546875" customWidth="1"/>
    <col min="13569" max="13569" width="1.140625" customWidth="1"/>
    <col min="13570" max="13570" width="34.140625" customWidth="1"/>
    <col min="13571" max="13571" width="21.5703125" customWidth="1"/>
    <col min="13572" max="13572" width="23.42578125" customWidth="1"/>
    <col min="13573" max="13573" width="12.85546875" customWidth="1"/>
    <col min="13574" max="13574" width="15.85546875" customWidth="1"/>
    <col min="13825" max="13825" width="1.140625" customWidth="1"/>
    <col min="13826" max="13826" width="34.140625" customWidth="1"/>
    <col min="13827" max="13827" width="21.5703125" customWidth="1"/>
    <col min="13828" max="13828" width="23.42578125" customWidth="1"/>
    <col min="13829" max="13829" width="12.85546875" customWidth="1"/>
    <col min="13830" max="13830" width="15.85546875" customWidth="1"/>
    <col min="14081" max="14081" width="1.140625" customWidth="1"/>
    <col min="14082" max="14082" width="34.140625" customWidth="1"/>
    <col min="14083" max="14083" width="21.5703125" customWidth="1"/>
    <col min="14084" max="14084" width="23.42578125" customWidth="1"/>
    <col min="14085" max="14085" width="12.85546875" customWidth="1"/>
    <col min="14086" max="14086" width="15.85546875" customWidth="1"/>
    <col min="14337" max="14337" width="1.140625" customWidth="1"/>
    <col min="14338" max="14338" width="34.140625" customWidth="1"/>
    <col min="14339" max="14339" width="21.5703125" customWidth="1"/>
    <col min="14340" max="14340" width="23.42578125" customWidth="1"/>
    <col min="14341" max="14341" width="12.85546875" customWidth="1"/>
    <col min="14342" max="14342" width="15.85546875" customWidth="1"/>
    <col min="14593" max="14593" width="1.140625" customWidth="1"/>
    <col min="14594" max="14594" width="34.140625" customWidth="1"/>
    <col min="14595" max="14595" width="21.5703125" customWidth="1"/>
    <col min="14596" max="14596" width="23.42578125" customWidth="1"/>
    <col min="14597" max="14597" width="12.85546875" customWidth="1"/>
    <col min="14598" max="14598" width="15.85546875" customWidth="1"/>
    <col min="14849" max="14849" width="1.140625" customWidth="1"/>
    <col min="14850" max="14850" width="34.140625" customWidth="1"/>
    <col min="14851" max="14851" width="21.5703125" customWidth="1"/>
    <col min="14852" max="14852" width="23.42578125" customWidth="1"/>
    <col min="14853" max="14853" width="12.85546875" customWidth="1"/>
    <col min="14854" max="14854" width="15.85546875" customWidth="1"/>
    <col min="15105" max="15105" width="1.140625" customWidth="1"/>
    <col min="15106" max="15106" width="34.140625" customWidth="1"/>
    <col min="15107" max="15107" width="21.5703125" customWidth="1"/>
    <col min="15108" max="15108" width="23.42578125" customWidth="1"/>
    <col min="15109" max="15109" width="12.85546875" customWidth="1"/>
    <col min="15110" max="15110" width="15.85546875" customWidth="1"/>
    <col min="15361" max="15361" width="1.140625" customWidth="1"/>
    <col min="15362" max="15362" width="34.140625" customWidth="1"/>
    <col min="15363" max="15363" width="21.5703125" customWidth="1"/>
    <col min="15364" max="15364" width="23.42578125" customWidth="1"/>
    <col min="15365" max="15365" width="12.85546875" customWidth="1"/>
    <col min="15366" max="15366" width="15.85546875" customWidth="1"/>
    <col min="15617" max="15617" width="1.140625" customWidth="1"/>
    <col min="15618" max="15618" width="34.140625" customWidth="1"/>
    <col min="15619" max="15619" width="21.5703125" customWidth="1"/>
    <col min="15620" max="15620" width="23.42578125" customWidth="1"/>
    <col min="15621" max="15621" width="12.85546875" customWidth="1"/>
    <col min="15622" max="15622" width="15.85546875" customWidth="1"/>
    <col min="15873" max="15873" width="1.140625" customWidth="1"/>
    <col min="15874" max="15874" width="34.140625" customWidth="1"/>
    <col min="15875" max="15875" width="21.5703125" customWidth="1"/>
    <col min="15876" max="15876" width="23.42578125" customWidth="1"/>
    <col min="15877" max="15877" width="12.85546875" customWidth="1"/>
    <col min="15878" max="15878" width="15.85546875" customWidth="1"/>
    <col min="16129" max="16129" width="1.140625" customWidth="1"/>
    <col min="16130" max="16130" width="34.140625" customWidth="1"/>
    <col min="16131" max="16131" width="21.5703125" customWidth="1"/>
    <col min="16132" max="16132" width="23.42578125" customWidth="1"/>
    <col min="16133" max="16133" width="12.85546875" customWidth="1"/>
    <col min="16134" max="16134" width="15.85546875" customWidth="1"/>
  </cols>
  <sheetData>
    <row r="2" spans="2:6" ht="15.75">
      <c r="B2" s="20" t="s">
        <v>13</v>
      </c>
    </row>
    <row r="3" spans="2:6">
      <c r="B3" s="21"/>
    </row>
    <row r="4" spans="2:6" ht="15.75">
      <c r="B4" s="20" t="s">
        <v>8</v>
      </c>
    </row>
    <row r="6" spans="2:6" ht="15.75">
      <c r="B6" s="1"/>
      <c r="C6" s="2" t="s">
        <v>0</v>
      </c>
      <c r="D6" s="22"/>
      <c r="E6" s="22"/>
      <c r="F6" s="23"/>
    </row>
    <row r="7" spans="2:6" ht="26.25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24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13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6.25">
      <c r="B10" s="13" t="s">
        <v>14</v>
      </c>
      <c r="C10" s="25">
        <v>293023</v>
      </c>
      <c r="D10" s="30">
        <v>40367</v>
      </c>
      <c r="E10" s="25">
        <v>0</v>
      </c>
      <c r="F10" s="26">
        <v>0</v>
      </c>
    </row>
    <row r="11" spans="2:6">
      <c r="B11" s="13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>
      <c r="B12" s="13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>
      <c r="B13" s="13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>
      <c r="B14" s="13" t="s">
        <v>5</v>
      </c>
      <c r="C14" s="25">
        <v>121101</v>
      </c>
      <c r="D14" s="25">
        <v>0</v>
      </c>
      <c r="E14" s="25">
        <v>0</v>
      </c>
      <c r="F14" s="26">
        <v>0</v>
      </c>
    </row>
    <row r="15" spans="2:6">
      <c r="B15" s="13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>
      <c r="B16" s="13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>
      <c r="B17" s="13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>
      <c r="B18" s="13" t="s">
        <v>18</v>
      </c>
      <c r="C18" s="25">
        <f>SUM(C8:C17)</f>
        <v>461150</v>
      </c>
      <c r="D18" s="25">
        <f>SUM(D8:D17)</f>
        <v>40367</v>
      </c>
      <c r="E18" s="25">
        <f>SUM(E8:E17)</f>
        <v>0</v>
      </c>
      <c r="F18" s="25">
        <f>SUM(F8:F17)</f>
        <v>0</v>
      </c>
    </row>
    <row r="19" spans="1:6">
      <c r="B19" s="27"/>
      <c r="C19" s="28"/>
      <c r="D19" s="28"/>
      <c r="E19" s="28"/>
      <c r="F19" s="29"/>
    </row>
    <row r="20" spans="1:6">
      <c r="A20" s="18"/>
      <c r="B20" s="19" t="s">
        <v>19</v>
      </c>
      <c r="C20" s="17">
        <v>22335</v>
      </c>
      <c r="D20" t="s">
        <v>20</v>
      </c>
    </row>
    <row r="21" spans="1:6">
      <c r="A21" s="18"/>
      <c r="B21" s="19" t="s">
        <v>21</v>
      </c>
      <c r="C21" s="17">
        <f>C18+D18+E18+F18+C20</f>
        <v>523852</v>
      </c>
      <c r="D21" t="s">
        <v>20</v>
      </c>
      <c r="E21" s="14"/>
    </row>
    <row r="22" spans="1:6">
      <c r="B22" s="19" t="s">
        <v>22</v>
      </c>
      <c r="C22" s="17">
        <v>523852</v>
      </c>
      <c r="D22" t="s">
        <v>20</v>
      </c>
    </row>
    <row r="23" spans="1:6">
      <c r="C23" s="1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10" sqref="D10"/>
    </sheetView>
  </sheetViews>
  <sheetFormatPr baseColWidth="10" defaultColWidth="11.42578125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20" t="s">
        <v>13</v>
      </c>
    </row>
    <row r="3" spans="2:6" ht="15" customHeight="1">
      <c r="B3" s="21"/>
    </row>
    <row r="4" spans="2:6" ht="15.75">
      <c r="B4" s="20" t="s">
        <v>8</v>
      </c>
    </row>
    <row r="6" spans="2:6" ht="15.75">
      <c r="B6" s="1"/>
      <c r="C6" s="45" t="s">
        <v>0</v>
      </c>
      <c r="D6" s="46"/>
      <c r="E6" s="46"/>
      <c r="F6" s="47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24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13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13" t="s">
        <v>14</v>
      </c>
      <c r="C10" s="25">
        <v>297959</v>
      </c>
      <c r="D10" s="25">
        <v>55466</v>
      </c>
      <c r="E10" s="25">
        <v>0</v>
      </c>
      <c r="F10" s="26">
        <v>0</v>
      </c>
    </row>
    <row r="11" spans="2:6" ht="15" customHeight="1">
      <c r="B11" s="13" t="s">
        <v>15</v>
      </c>
      <c r="C11" s="25">
        <v>0</v>
      </c>
      <c r="D11" s="25">
        <v>0</v>
      </c>
      <c r="E11" s="25">
        <v>0</v>
      </c>
      <c r="F11" s="26">
        <v>30000</v>
      </c>
    </row>
    <row r="12" spans="2:6" ht="15" customHeight="1">
      <c r="B12" s="13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13" t="s">
        <v>4</v>
      </c>
      <c r="C13" s="25">
        <v>17023</v>
      </c>
      <c r="D13" s="25">
        <v>0</v>
      </c>
      <c r="E13" s="25">
        <v>0</v>
      </c>
      <c r="F13" s="26">
        <v>0</v>
      </c>
    </row>
    <row r="14" spans="2:6" ht="15" customHeight="1">
      <c r="B14" s="13" t="s">
        <v>5</v>
      </c>
      <c r="C14" s="25">
        <v>105476</v>
      </c>
      <c r="D14" s="25">
        <v>1204</v>
      </c>
      <c r="E14" s="25">
        <v>0</v>
      </c>
      <c r="F14" s="26">
        <v>0</v>
      </c>
    </row>
    <row r="15" spans="2:6" ht="15" customHeight="1">
      <c r="B15" s="13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13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13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13" t="s">
        <v>18</v>
      </c>
      <c r="C18" s="25">
        <f>SUM(C8:C17)</f>
        <v>450561</v>
      </c>
      <c r="D18" s="25">
        <f>SUM(D8:D17)</f>
        <v>56670</v>
      </c>
      <c r="E18" s="25">
        <f>SUM(E8:E17)</f>
        <v>0</v>
      </c>
      <c r="F18" s="26">
        <f>SUM(F8:F17)</f>
        <v>30000</v>
      </c>
    </row>
    <row r="19" spans="1:6">
      <c r="B19" s="27"/>
      <c r="C19" s="28"/>
      <c r="D19" s="28"/>
      <c r="E19" s="28"/>
      <c r="F19" s="29"/>
    </row>
    <row r="20" spans="1:6">
      <c r="A20" s="18"/>
      <c r="B20" s="19" t="s">
        <v>19</v>
      </c>
      <c r="C20" s="17">
        <v>36335</v>
      </c>
      <c r="D20" t="s">
        <v>20</v>
      </c>
    </row>
    <row r="21" spans="1:6">
      <c r="A21" s="18"/>
      <c r="B21" s="19" t="s">
        <v>21</v>
      </c>
      <c r="C21" s="17">
        <f>C18+D18+E18+F18+C20</f>
        <v>573566</v>
      </c>
      <c r="D21" t="s">
        <v>20</v>
      </c>
      <c r="E21" s="14"/>
    </row>
    <row r="22" spans="1:6">
      <c r="B22" s="19" t="s">
        <v>22</v>
      </c>
      <c r="C22" s="17">
        <v>573566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B22" sqref="B22:D22"/>
    </sheetView>
  </sheetViews>
  <sheetFormatPr baseColWidth="10" defaultColWidth="11.42578125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20" t="s">
        <v>13</v>
      </c>
    </row>
    <row r="3" spans="2:6" ht="15" customHeight="1">
      <c r="B3" s="21"/>
    </row>
    <row r="4" spans="2:6" ht="15.75">
      <c r="B4" s="20" t="s">
        <v>8</v>
      </c>
    </row>
    <row r="6" spans="2:6" ht="15.75">
      <c r="B6" s="1"/>
      <c r="C6" s="45" t="s">
        <v>0</v>
      </c>
      <c r="D6" s="46"/>
      <c r="E6" s="46"/>
      <c r="F6" s="47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24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13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13" t="s">
        <v>14</v>
      </c>
      <c r="C10" s="25">
        <v>296917</v>
      </c>
      <c r="D10" s="25">
        <v>54262</v>
      </c>
      <c r="E10" s="25">
        <v>0</v>
      </c>
      <c r="F10" s="26">
        <v>0</v>
      </c>
    </row>
    <row r="11" spans="2:6" ht="15" customHeight="1">
      <c r="B11" s="13" t="s">
        <v>15</v>
      </c>
      <c r="C11" s="25">
        <v>0</v>
      </c>
      <c r="D11" s="25">
        <v>0</v>
      </c>
      <c r="E11" s="25">
        <v>0</v>
      </c>
      <c r="F11" s="26">
        <v>30000</v>
      </c>
    </row>
    <row r="12" spans="2:6" ht="15" customHeight="1">
      <c r="B12" s="13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13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13" t="s">
        <v>5</v>
      </c>
      <c r="C14" s="25">
        <v>107290</v>
      </c>
      <c r="D14" s="25">
        <v>1204</v>
      </c>
      <c r="E14" s="25">
        <v>0</v>
      </c>
      <c r="F14" s="26">
        <v>0</v>
      </c>
    </row>
    <row r="15" spans="2:6" ht="15" customHeight="1">
      <c r="B15" s="13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13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13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13" t="s">
        <v>18</v>
      </c>
      <c r="C18" s="25">
        <f>SUM(C8:C17)</f>
        <v>451233</v>
      </c>
      <c r="D18" s="25">
        <f>SUM(D8:D17)</f>
        <v>55466</v>
      </c>
      <c r="E18" s="25">
        <f>SUM(E8:E17)</f>
        <v>0</v>
      </c>
      <c r="F18" s="26">
        <f>SUM(F8:F17)</f>
        <v>30000</v>
      </c>
    </row>
    <row r="19" spans="1:6">
      <c r="B19" s="27"/>
      <c r="C19" s="28"/>
      <c r="D19" s="28"/>
      <c r="E19" s="28"/>
      <c r="F19" s="29"/>
    </row>
    <row r="20" spans="1:6">
      <c r="A20" s="18"/>
      <c r="B20" s="19" t="s">
        <v>19</v>
      </c>
      <c r="C20" s="17">
        <v>10335</v>
      </c>
      <c r="D20" t="s">
        <v>20</v>
      </c>
    </row>
    <row r="21" spans="1:6">
      <c r="A21" s="18"/>
      <c r="B21" s="19" t="s">
        <v>21</v>
      </c>
      <c r="C21" s="17">
        <f>C18+D18+E18+F18+C20</f>
        <v>547034</v>
      </c>
      <c r="D21" t="s">
        <v>20</v>
      </c>
      <c r="E21" s="14"/>
    </row>
    <row r="22" spans="1:6">
      <c r="B22" s="19" t="s">
        <v>22</v>
      </c>
      <c r="C22" s="17">
        <v>547034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10" sqref="D10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296917</v>
      </c>
      <c r="D10" s="25">
        <v>54262</v>
      </c>
      <c r="E10" s="25">
        <v>0</v>
      </c>
      <c r="F10" s="26">
        <v>20000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107639</v>
      </c>
      <c r="D14" s="25">
        <v>0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451582</v>
      </c>
      <c r="D18" s="25">
        <f>SUM(D8:D17)</f>
        <v>54262</v>
      </c>
      <c r="E18" s="25">
        <f>SUM(E8:E17)</f>
        <v>0</v>
      </c>
      <c r="F18" s="26">
        <f>SUM(F8:F17)</f>
        <v>20000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f>'[1]Resumen 880'!C18</f>
        <v>41335</v>
      </c>
      <c r="D20" s="32" t="s">
        <v>20</v>
      </c>
    </row>
    <row r="21" spans="1:6">
      <c r="A21" s="43"/>
      <c r="B21" s="44" t="s">
        <v>21</v>
      </c>
      <c r="C21" s="17">
        <f>C18+D18+E18+F18+C20</f>
        <v>567179</v>
      </c>
      <c r="D21" s="32" t="s">
        <v>20</v>
      </c>
      <c r="E21" s="14"/>
    </row>
    <row r="22" spans="1:6">
      <c r="B22" s="19" t="s">
        <v>22</v>
      </c>
      <c r="C22" s="17">
        <v>567179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10" sqref="D10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284115</v>
      </c>
      <c r="D10" s="25">
        <v>59163</v>
      </c>
      <c r="E10" s="25">
        <v>0</v>
      </c>
      <c r="F10" s="26">
        <v>25000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104513</v>
      </c>
      <c r="D14" s="25">
        <v>1304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435654</v>
      </c>
      <c r="D18" s="25">
        <f>SUM(D8:D17)</f>
        <v>60467</v>
      </c>
      <c r="E18" s="25">
        <f>SUM(E8:E17)</f>
        <v>0</v>
      </c>
      <c r="F18" s="26">
        <f>SUM(F8:F17)</f>
        <v>25000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36335</v>
      </c>
      <c r="D20" s="32" t="s">
        <v>20</v>
      </c>
    </row>
    <row r="21" spans="1:6">
      <c r="A21" s="43"/>
      <c r="B21" s="44" t="s">
        <v>21</v>
      </c>
      <c r="C21" s="17">
        <f>C18+D18+E18+F18+C20</f>
        <v>557456</v>
      </c>
      <c r="D21" s="32" t="s">
        <v>20</v>
      </c>
      <c r="E21" s="14"/>
    </row>
    <row r="22" spans="1:6">
      <c r="B22" s="19" t="s">
        <v>22</v>
      </c>
      <c r="C22" s="17">
        <v>557456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10" sqref="D10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326628</v>
      </c>
      <c r="D10" s="25">
        <v>55078</v>
      </c>
      <c r="E10" s="25">
        <v>0</v>
      </c>
      <c r="F10" s="26">
        <v>25000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98780</v>
      </c>
      <c r="D14" s="25">
        <v>1604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472434</v>
      </c>
      <c r="D18" s="25">
        <f>SUM(D8:D17)</f>
        <v>56682</v>
      </c>
      <c r="E18" s="25">
        <f>SUM(E8:E17)</f>
        <v>0</v>
      </c>
      <c r="F18" s="26">
        <f>SUM(F8:F17)</f>
        <v>25000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9410</v>
      </c>
      <c r="D20" s="32" t="s">
        <v>20</v>
      </c>
    </row>
    <row r="21" spans="1:6">
      <c r="A21" s="43"/>
      <c r="B21" s="44" t="s">
        <v>21</v>
      </c>
      <c r="C21" s="17">
        <f>C18+D18+E18+F18+C20</f>
        <v>563526</v>
      </c>
      <c r="D21" s="32" t="s">
        <v>20</v>
      </c>
      <c r="E21" s="14"/>
    </row>
    <row r="22" spans="1:6">
      <c r="B22" s="19" t="s">
        <v>22</v>
      </c>
      <c r="C22" s="17">
        <v>563526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303138</v>
      </c>
      <c r="D10" s="25">
        <v>49527</v>
      </c>
      <c r="E10" s="25">
        <v>0</v>
      </c>
      <c r="F10" s="26">
        <v>30000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15627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97922</v>
      </c>
      <c r="D14" s="25">
        <v>1604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446790</v>
      </c>
      <c r="D18" s="25">
        <f>SUM(D8:D17)</f>
        <v>51131</v>
      </c>
      <c r="E18" s="25">
        <f>SUM(E8:E17)</f>
        <v>0</v>
      </c>
      <c r="F18" s="26">
        <f>SUM(F8:F17)</f>
        <v>30000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25335</v>
      </c>
      <c r="D20" s="32" t="s">
        <v>20</v>
      </c>
    </row>
    <row r="21" spans="1:6">
      <c r="A21" s="43"/>
      <c r="B21" s="44" t="s">
        <v>21</v>
      </c>
      <c r="C21" s="17">
        <f>C18+D18+E18+F18+C20</f>
        <v>553256</v>
      </c>
      <c r="D21" s="32" t="s">
        <v>20</v>
      </c>
      <c r="E21" s="14"/>
    </row>
    <row r="22" spans="1:6">
      <c r="B22" s="19" t="s">
        <v>22</v>
      </c>
      <c r="C22" s="17">
        <v>553256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302764</v>
      </c>
      <c r="D10" s="25">
        <v>58180</v>
      </c>
      <c r="E10" s="25">
        <v>0</v>
      </c>
      <c r="F10" s="26">
        <v>33000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99936</v>
      </c>
      <c r="D14" s="25">
        <v>1604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449726</v>
      </c>
      <c r="D18" s="25">
        <f>SUM(D8:D17)</f>
        <v>59784</v>
      </c>
      <c r="E18" s="25">
        <f>SUM(E8:E17)</f>
        <v>0</v>
      </c>
      <c r="F18" s="26">
        <f>SUM(F8:F17)</f>
        <v>33000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30410</v>
      </c>
      <c r="D20" s="32" t="s">
        <v>20</v>
      </c>
    </row>
    <row r="21" spans="1:6">
      <c r="A21" s="43"/>
      <c r="B21" s="44" t="s">
        <v>21</v>
      </c>
      <c r="C21" s="17">
        <f>C18+D18+E18+F18+C20</f>
        <v>572920</v>
      </c>
      <c r="D21" s="32" t="s">
        <v>20</v>
      </c>
      <c r="E21" s="14"/>
    </row>
    <row r="22" spans="1:6">
      <c r="B22" s="19" t="s">
        <v>22</v>
      </c>
      <c r="C22" s="17">
        <v>572920</v>
      </c>
      <c r="D22" t="s">
        <v>20</v>
      </c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296917</v>
      </c>
      <c r="D10" s="25">
        <v>59789</v>
      </c>
      <c r="E10" s="25">
        <v>0</v>
      </c>
      <c r="F10" s="26">
        <v>40000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106496</v>
      </c>
      <c r="D14" s="25">
        <v>1804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450439</v>
      </c>
      <c r="D18" s="25">
        <f>SUM(D8:D17)</f>
        <v>61593</v>
      </c>
      <c r="E18" s="25">
        <f>SUM(E8:E17)</f>
        <v>0</v>
      </c>
      <c r="F18" s="26">
        <f>SUM(F8:F17)</f>
        <v>40000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15410</v>
      </c>
      <c r="D20" s="32" t="s">
        <v>20</v>
      </c>
    </row>
    <row r="21" spans="1:6">
      <c r="A21" s="43"/>
      <c r="B21" s="44" t="s">
        <v>21</v>
      </c>
      <c r="C21" s="17">
        <f>C18+D18+E18+F18+C20</f>
        <v>567442</v>
      </c>
      <c r="D21" s="32" t="s">
        <v>20</v>
      </c>
      <c r="E21" s="14"/>
    </row>
    <row r="22" spans="1:6">
      <c r="B22" s="19"/>
      <c r="C22" s="17"/>
      <c r="D22"/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290270</v>
      </c>
      <c r="D10" s="25">
        <v>60187</v>
      </c>
      <c r="E10" s="25">
        <v>0</v>
      </c>
      <c r="F10" s="26">
        <v>30000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105798</v>
      </c>
      <c r="D14" s="25">
        <v>1804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443094</v>
      </c>
      <c r="D18" s="25">
        <f>SUM(D8:D17)</f>
        <v>61991</v>
      </c>
      <c r="E18" s="25">
        <f>SUM(E8:E17)</f>
        <v>0</v>
      </c>
      <c r="F18" s="26">
        <f>SUM(F8:F17)</f>
        <v>30000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21410</v>
      </c>
      <c r="D20" s="32" t="s">
        <v>20</v>
      </c>
    </row>
    <row r="21" spans="1:6">
      <c r="A21" s="43"/>
      <c r="B21" s="44" t="s">
        <v>21</v>
      </c>
      <c r="C21" s="17">
        <f>C18+D18+E18+F18+C20</f>
        <v>556495</v>
      </c>
      <c r="D21" s="32" t="s">
        <v>20</v>
      </c>
      <c r="E21" s="14"/>
    </row>
    <row r="22" spans="1:6">
      <c r="B22" s="19"/>
      <c r="C22" s="17"/>
      <c r="D22"/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2:F22"/>
  <sheetViews>
    <sheetView workbookViewId="0">
      <selection activeCell="D28" sqref="D28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27882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f>77684-D10-E10-F10</f>
        <v>65704</v>
      </c>
      <c r="D10" s="15">
        <v>11980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170111</v>
      </c>
      <c r="D11" s="15">
        <v>0</v>
      </c>
      <c r="E11" s="15">
        <v>0</v>
      </c>
      <c r="F11" s="16">
        <v>34750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16763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f>109169-D14-F14</f>
        <v>107069</v>
      </c>
      <c r="D14" s="15">
        <v>1213</v>
      </c>
      <c r="E14" s="15">
        <v>0</v>
      </c>
      <c r="F14" s="16">
        <v>887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7062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394846</v>
      </c>
      <c r="D18" s="15">
        <f t="shared" ref="D18:F18" si="0">SUM(D8:D17)</f>
        <v>13193</v>
      </c>
      <c r="E18" s="15">
        <f t="shared" si="0"/>
        <v>0</v>
      </c>
      <c r="F18" s="15">
        <f t="shared" si="0"/>
        <v>35637</v>
      </c>
    </row>
    <row r="19" spans="2:6">
      <c r="B19" s="7"/>
      <c r="C19" s="8"/>
      <c r="D19" s="8"/>
      <c r="E19" s="8"/>
      <c r="F19" s="9"/>
    </row>
    <row r="21" spans="2:6">
      <c r="C21" s="14"/>
      <c r="D21" s="14"/>
      <c r="E21" s="14"/>
    </row>
    <row r="22" spans="2:6">
      <c r="D22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296917</v>
      </c>
      <c r="D10" s="25">
        <v>65187</v>
      </c>
      <c r="E10" s="25">
        <v>0</v>
      </c>
      <c r="F10" s="26">
        <v>30000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107533</v>
      </c>
      <c r="D14" s="25">
        <v>1304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451476</v>
      </c>
      <c r="D18" s="25">
        <f>SUM(D8:D17)</f>
        <v>66491</v>
      </c>
      <c r="E18" s="25">
        <f>SUM(E8:E17)</f>
        <v>0</v>
      </c>
      <c r="F18" s="26">
        <f>SUM(F8:F17)</f>
        <v>30000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16310</v>
      </c>
      <c r="D20" s="32" t="s">
        <v>20</v>
      </c>
    </row>
    <row r="21" spans="1:6">
      <c r="A21" s="43"/>
      <c r="B21" s="44" t="s">
        <v>21</v>
      </c>
      <c r="C21" s="17">
        <f>C18+D18+E18+F18+C20</f>
        <v>564277</v>
      </c>
      <c r="D21" s="32" t="s">
        <v>20</v>
      </c>
      <c r="E21" s="14"/>
    </row>
    <row r="22" spans="1:6">
      <c r="B22" s="19"/>
      <c r="C22" s="17"/>
      <c r="D22"/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296917</v>
      </c>
      <c r="D10" s="25">
        <v>58411</v>
      </c>
      <c r="E10" s="25">
        <v>0</v>
      </c>
      <c r="F10" s="26">
        <v>20000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107744</v>
      </c>
      <c r="D14" s="25">
        <v>1304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451687</v>
      </c>
      <c r="D18" s="25">
        <f>SUM(D8:D17)</f>
        <v>59715</v>
      </c>
      <c r="E18" s="25">
        <f>SUM(E8:E17)</f>
        <v>0</v>
      </c>
      <c r="F18" s="26">
        <f>SUM(F8:F17)</f>
        <v>20000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235</v>
      </c>
      <c r="D20" s="32" t="s">
        <v>20</v>
      </c>
    </row>
    <row r="21" spans="1:6">
      <c r="A21" s="43"/>
      <c r="B21" s="44" t="s">
        <v>21</v>
      </c>
      <c r="C21" s="17">
        <f>C18+D18+E18+F18+C20</f>
        <v>531637</v>
      </c>
      <c r="D21" s="32" t="s">
        <v>20</v>
      </c>
      <c r="E21" s="14"/>
    </row>
    <row r="22" spans="1:6">
      <c r="B22" s="19"/>
      <c r="C22" s="17"/>
      <c r="D22"/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H6" sqref="H6"/>
    </sheetView>
  </sheetViews>
  <sheetFormatPr baseColWidth="10" defaultColWidth="11.42578125" defaultRowHeight="15"/>
  <cols>
    <col min="1" max="1" width="1.140625" style="32" customWidth="1"/>
    <col min="2" max="2" width="34.140625" style="32" customWidth="1"/>
    <col min="3" max="3" width="21.5703125" style="32" customWidth="1"/>
    <col min="4" max="4" width="23.42578125" style="32" customWidth="1"/>
    <col min="5" max="5" width="12.85546875" style="32" customWidth="1"/>
    <col min="6" max="6" width="15.85546875" style="32" customWidth="1"/>
    <col min="7" max="16384" width="11.42578125" style="32"/>
  </cols>
  <sheetData>
    <row r="2" spans="2:6" ht="15" customHeight="1">
      <c r="B2" s="31" t="s">
        <v>13</v>
      </c>
    </row>
    <row r="3" spans="2:6" ht="15" customHeight="1">
      <c r="B3" s="33"/>
    </row>
    <row r="4" spans="2:6" ht="15.75">
      <c r="B4" s="31" t="s">
        <v>8</v>
      </c>
    </row>
    <row r="6" spans="2:6" ht="15.75">
      <c r="B6" s="34"/>
      <c r="C6" s="48" t="s">
        <v>0</v>
      </c>
      <c r="D6" s="49"/>
      <c r="E6" s="49"/>
      <c r="F6" s="50"/>
    </row>
    <row r="7" spans="2:6" ht="35.25" customHeight="1">
      <c r="B7" s="35" t="s">
        <v>1</v>
      </c>
      <c r="C7" s="36" t="s">
        <v>11</v>
      </c>
      <c r="D7" s="36" t="s">
        <v>12</v>
      </c>
      <c r="E7" s="36" t="s">
        <v>2</v>
      </c>
      <c r="F7" s="37" t="s">
        <v>3</v>
      </c>
    </row>
    <row r="8" spans="2:6">
      <c r="B8" s="38" t="s">
        <v>10</v>
      </c>
      <c r="C8" s="25">
        <v>255</v>
      </c>
      <c r="D8" s="25">
        <v>0</v>
      </c>
      <c r="E8" s="25">
        <v>0</v>
      </c>
      <c r="F8" s="26">
        <v>0</v>
      </c>
    </row>
    <row r="9" spans="2:6" ht="26.25">
      <c r="B9" s="39" t="s">
        <v>9</v>
      </c>
      <c r="C9" s="25">
        <v>29848</v>
      </c>
      <c r="D9" s="25">
        <v>0</v>
      </c>
      <c r="E9" s="25">
        <v>0</v>
      </c>
      <c r="F9" s="26">
        <v>0</v>
      </c>
    </row>
    <row r="10" spans="2:6" ht="27" customHeight="1">
      <c r="B10" s="39" t="s">
        <v>14</v>
      </c>
      <c r="C10" s="25">
        <v>296917</v>
      </c>
      <c r="D10" s="25">
        <v>68987</v>
      </c>
      <c r="E10" s="25">
        <v>0</v>
      </c>
      <c r="F10" s="26">
        <v>10000</v>
      </c>
    </row>
    <row r="11" spans="2:6" ht="15" customHeight="1">
      <c r="B11" s="39" t="s">
        <v>15</v>
      </c>
      <c r="C11" s="25">
        <v>0</v>
      </c>
      <c r="D11" s="25">
        <v>0</v>
      </c>
      <c r="E11" s="25">
        <v>0</v>
      </c>
      <c r="F11" s="26">
        <v>0</v>
      </c>
    </row>
    <row r="12" spans="2:6" ht="15" customHeight="1">
      <c r="B12" s="39" t="s">
        <v>16</v>
      </c>
      <c r="C12" s="25">
        <v>0</v>
      </c>
      <c r="D12" s="25">
        <v>0</v>
      </c>
      <c r="E12" s="25">
        <v>0</v>
      </c>
      <c r="F12" s="26">
        <v>0</v>
      </c>
    </row>
    <row r="13" spans="2:6" ht="15" customHeight="1">
      <c r="B13" s="39" t="s">
        <v>4</v>
      </c>
      <c r="C13" s="25">
        <v>16923</v>
      </c>
      <c r="D13" s="25">
        <v>0</v>
      </c>
      <c r="E13" s="25">
        <v>0</v>
      </c>
      <c r="F13" s="26">
        <v>0</v>
      </c>
    </row>
    <row r="14" spans="2:6" ht="15" customHeight="1">
      <c r="B14" s="39" t="s">
        <v>5</v>
      </c>
      <c r="C14" s="25">
        <v>105676</v>
      </c>
      <c r="D14" s="25">
        <v>1304</v>
      </c>
      <c r="E14" s="25">
        <v>0</v>
      </c>
      <c r="F14" s="26">
        <v>0</v>
      </c>
    </row>
    <row r="15" spans="2:6" ht="15" customHeight="1">
      <c r="B15" s="39" t="s">
        <v>17</v>
      </c>
      <c r="C15" s="25">
        <v>0</v>
      </c>
      <c r="D15" s="25">
        <v>0</v>
      </c>
      <c r="E15" s="25">
        <v>0</v>
      </c>
      <c r="F15" s="26">
        <v>0</v>
      </c>
    </row>
    <row r="16" spans="2:6" ht="15" customHeight="1">
      <c r="B16" s="39" t="s">
        <v>6</v>
      </c>
      <c r="C16" s="25">
        <v>0</v>
      </c>
      <c r="D16" s="25">
        <v>0</v>
      </c>
      <c r="E16" s="25">
        <v>0</v>
      </c>
      <c r="F16" s="26">
        <v>0</v>
      </c>
    </row>
    <row r="17" spans="1:6" ht="15" customHeight="1">
      <c r="B17" s="39" t="s">
        <v>7</v>
      </c>
      <c r="C17" s="25">
        <v>0</v>
      </c>
      <c r="D17" s="25">
        <v>0</v>
      </c>
      <c r="E17" s="25">
        <v>0</v>
      </c>
      <c r="F17" s="26">
        <v>0</v>
      </c>
    </row>
    <row r="18" spans="1:6" ht="15" customHeight="1">
      <c r="B18" s="39" t="s">
        <v>18</v>
      </c>
      <c r="C18" s="25">
        <f>SUM(C8:C17)</f>
        <v>449619</v>
      </c>
      <c r="D18" s="25">
        <f>SUM(D8:D17)</f>
        <v>70291</v>
      </c>
      <c r="E18" s="25">
        <f>SUM(E8:E17)</f>
        <v>0</v>
      </c>
      <c r="F18" s="26">
        <f>SUM(F8:F17)</f>
        <v>10000</v>
      </c>
    </row>
    <row r="19" spans="1:6">
      <c r="B19" s="40"/>
      <c r="C19" s="41"/>
      <c r="D19" s="41"/>
      <c r="E19" s="41"/>
      <c r="F19" s="42"/>
    </row>
    <row r="20" spans="1:6">
      <c r="A20" s="43"/>
      <c r="B20" s="44" t="s">
        <v>19</v>
      </c>
      <c r="C20" s="17">
        <v>14310</v>
      </c>
      <c r="D20" s="32" t="s">
        <v>20</v>
      </c>
    </row>
    <row r="21" spans="1:6">
      <c r="A21" s="43"/>
      <c r="B21" s="44" t="s">
        <v>21</v>
      </c>
      <c r="C21" s="17">
        <f>C18+D18+E18+F18+C20</f>
        <v>544220</v>
      </c>
      <c r="D21" s="32" t="s">
        <v>20</v>
      </c>
      <c r="E21" s="14"/>
    </row>
    <row r="22" spans="1:6">
      <c r="B22" s="19"/>
      <c r="C22" s="17"/>
      <c r="D22"/>
    </row>
    <row r="23" spans="1:6">
      <c r="C23" s="17"/>
    </row>
  </sheetData>
  <mergeCells count="1">
    <mergeCell ref="C6:F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zoomScale="90" zoomScaleNormal="90"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277717</v>
      </c>
      <c r="D10" s="15">
        <v>68987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15627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97779</v>
      </c>
      <c r="D14" s="15">
        <v>1504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421226</v>
      </c>
      <c r="D18" s="15">
        <f t="shared" ref="D18:F18" si="0">SUM(D8:D17)</f>
        <v>70491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22410</v>
      </c>
      <c r="D20" t="s">
        <v>20</v>
      </c>
    </row>
    <row r="21" spans="1:6">
      <c r="A21" s="18"/>
      <c r="B21" s="19" t="s">
        <v>21</v>
      </c>
      <c r="C21" s="17">
        <f>C18+D18+E18+F18+C20</f>
        <v>514127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275518</v>
      </c>
      <c r="D10" s="15">
        <v>62787</v>
      </c>
      <c r="E10" s="15">
        <v>0</v>
      </c>
      <c r="F10" s="16">
        <v>58216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14531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99507</v>
      </c>
      <c r="D14" s="15">
        <v>1804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419659</v>
      </c>
      <c r="D18" s="15">
        <f t="shared" ref="D18:F18" si="0">SUM(D8:D17)</f>
        <v>64591</v>
      </c>
      <c r="E18" s="15">
        <f t="shared" si="0"/>
        <v>0</v>
      </c>
      <c r="F18" s="15">
        <f t="shared" si="0"/>
        <v>58216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8310</v>
      </c>
      <c r="D20" t="s">
        <v>20</v>
      </c>
    </row>
    <row r="21" spans="1:6">
      <c r="A21" s="18"/>
      <c r="B21" s="19" t="s">
        <v>21</v>
      </c>
      <c r="C21" s="17">
        <f>C18+D18+E18+F18+C20</f>
        <v>550776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281873</v>
      </c>
      <c r="D10" s="15">
        <v>72787</v>
      </c>
      <c r="E10" s="15">
        <v>0</v>
      </c>
      <c r="F10" s="16">
        <v>20000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104379</v>
      </c>
      <c r="D14" s="15">
        <v>2004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433278</v>
      </c>
      <c r="D18" s="15">
        <f t="shared" ref="D18:F18" si="0">SUM(D8:D17)</f>
        <v>74791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7410</v>
      </c>
      <c r="D20" t="s">
        <v>20</v>
      </c>
    </row>
    <row r="21" spans="1:6">
      <c r="A21" s="18"/>
      <c r="B21" s="19" t="s">
        <v>21</v>
      </c>
      <c r="C21" s="17">
        <f>C18+D18+E18+F18+C20</f>
        <v>535479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211575</v>
      </c>
      <c r="D10" s="15">
        <v>52972</v>
      </c>
      <c r="E10" s="15">
        <v>0</v>
      </c>
      <c r="F10" s="16">
        <v>3939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14531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90603</v>
      </c>
      <c r="D14" s="15">
        <v>2004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346812</v>
      </c>
      <c r="D18" s="15">
        <f t="shared" ref="D18:F18" si="0">SUM(D8:D17)</f>
        <v>54976</v>
      </c>
      <c r="E18" s="15">
        <f t="shared" si="0"/>
        <v>0</v>
      </c>
      <c r="F18" s="15">
        <f t="shared" si="0"/>
        <v>3939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235</v>
      </c>
      <c r="D20" t="s">
        <v>20</v>
      </c>
    </row>
    <row r="21" spans="1:6">
      <c r="A21" s="18"/>
      <c r="B21" s="19" t="s">
        <v>21</v>
      </c>
      <c r="C21" s="17">
        <f>C18+D18+E18+F18+C20</f>
        <v>405962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283767</v>
      </c>
      <c r="D10" s="15">
        <v>71893</v>
      </c>
      <c r="E10" s="15">
        <v>0</v>
      </c>
      <c r="F10" s="16">
        <v>15303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101520</v>
      </c>
      <c r="D14" s="15">
        <v>2004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432313</v>
      </c>
      <c r="D18" s="15">
        <f t="shared" ref="D18:F18" si="0">SUM(D8:D17)</f>
        <v>73897</v>
      </c>
      <c r="E18" s="15">
        <f t="shared" si="0"/>
        <v>0</v>
      </c>
      <c r="F18" s="15">
        <f t="shared" si="0"/>
        <v>15303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9410</v>
      </c>
      <c r="D20" t="s">
        <v>20</v>
      </c>
    </row>
    <row r="21" spans="1:6">
      <c r="A21" s="18"/>
      <c r="B21" s="19" t="s">
        <v>21</v>
      </c>
      <c r="C21" s="17">
        <f>C18+D18+E18+F18+C20</f>
        <v>530923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269703</v>
      </c>
      <c r="D10" s="15">
        <v>45469</v>
      </c>
      <c r="E10" s="15">
        <v>0</v>
      </c>
      <c r="F10" s="16">
        <v>7275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105354</v>
      </c>
      <c r="D14" s="15">
        <v>1804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422083</v>
      </c>
      <c r="D18" s="15">
        <f t="shared" ref="D18:F18" si="0">SUM(D8:D17)</f>
        <v>47273</v>
      </c>
      <c r="E18" s="15">
        <f t="shared" si="0"/>
        <v>0</v>
      </c>
      <c r="F18" s="15">
        <f t="shared" si="0"/>
        <v>7275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335</v>
      </c>
      <c r="D20" t="s">
        <v>20</v>
      </c>
    </row>
    <row r="21" spans="1:6">
      <c r="A21" s="18"/>
      <c r="B21" s="19" t="s">
        <v>21</v>
      </c>
      <c r="C21" s="17">
        <f>C18+D18+E18+F18+C20</f>
        <v>476966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296917</v>
      </c>
      <c r="D10" s="15">
        <v>46204</v>
      </c>
      <c r="E10" s="15">
        <v>0</v>
      </c>
      <c r="F10" s="16">
        <v>12732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103933</v>
      </c>
      <c r="D14" s="15">
        <v>1804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447876</v>
      </c>
      <c r="D18" s="15">
        <f t="shared" ref="D18:F18" si="0">SUM(D8:D17)</f>
        <v>48008</v>
      </c>
      <c r="E18" s="15">
        <f t="shared" si="0"/>
        <v>0</v>
      </c>
      <c r="F18" s="15">
        <f t="shared" si="0"/>
        <v>12732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509046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2:G22"/>
  <sheetViews>
    <sheetView topLeftCell="A7" workbookViewId="0">
      <selection activeCell="D11" sqref="D11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7" ht="15" customHeight="1">
      <c r="B2" s="11" t="s">
        <v>13</v>
      </c>
    </row>
    <row r="3" spans="2:7" ht="15" customHeight="1">
      <c r="B3" s="10"/>
    </row>
    <row r="4" spans="2:7" ht="15.75">
      <c r="B4" s="11" t="s">
        <v>8</v>
      </c>
    </row>
    <row r="6" spans="2:7" ht="15.75">
      <c r="B6" s="1"/>
      <c r="C6" s="2" t="s">
        <v>0</v>
      </c>
      <c r="D6" s="3"/>
      <c r="E6" s="3"/>
      <c r="F6" s="4"/>
    </row>
    <row r="7" spans="2:7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7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7" ht="26.25">
      <c r="B9" s="13" t="s">
        <v>9</v>
      </c>
      <c r="C9" s="15">
        <v>29448</v>
      </c>
      <c r="D9" s="15">
        <v>0</v>
      </c>
      <c r="E9" s="15">
        <v>0</v>
      </c>
      <c r="F9" s="16">
        <v>0</v>
      </c>
    </row>
    <row r="10" spans="2:7" ht="27" customHeight="1">
      <c r="B10" s="13" t="s">
        <v>14</v>
      </c>
      <c r="C10" s="15">
        <f>263768-D10-E10-F10</f>
        <v>225791</v>
      </c>
      <c r="D10" s="15">
        <v>15000</v>
      </c>
      <c r="E10" s="15">
        <v>0</v>
      </c>
      <c r="F10" s="16">
        <v>22977</v>
      </c>
    </row>
    <row r="11" spans="2:7" ht="15" customHeight="1">
      <c r="B11" s="13" t="s">
        <v>15</v>
      </c>
      <c r="C11" s="15">
        <v>44454</v>
      </c>
      <c r="D11" s="15">
        <v>0</v>
      </c>
      <c r="E11" s="15">
        <v>0</v>
      </c>
      <c r="F11" s="16"/>
      <c r="G11" s="14"/>
    </row>
    <row r="12" spans="2:7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7" ht="15" customHeight="1">
      <c r="B13" s="13" t="s">
        <v>4</v>
      </c>
      <c r="C13" s="15">
        <v>17261</v>
      </c>
      <c r="D13" s="15">
        <v>0</v>
      </c>
      <c r="E13" s="15">
        <v>0</v>
      </c>
      <c r="F13" s="16">
        <v>0</v>
      </c>
    </row>
    <row r="14" spans="2:7" ht="15" customHeight="1">
      <c r="B14" s="13" t="s">
        <v>5</v>
      </c>
      <c r="C14" s="15">
        <f>91033-D14-E14-F14</f>
        <v>89980</v>
      </c>
      <c r="D14" s="15">
        <v>0</v>
      </c>
      <c r="E14" s="15">
        <v>0</v>
      </c>
      <c r="F14" s="16">
        <v>1053</v>
      </c>
    </row>
    <row r="15" spans="2:7" ht="15" customHeight="1">
      <c r="B15" s="13" t="s">
        <v>17</v>
      </c>
      <c r="C15" s="15"/>
      <c r="D15" s="15">
        <v>0</v>
      </c>
      <c r="E15" s="15">
        <v>0</v>
      </c>
      <c r="F15" s="16">
        <v>0</v>
      </c>
    </row>
    <row r="16" spans="2:7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11963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407189</v>
      </c>
      <c r="D18" s="15">
        <f t="shared" ref="D18:F18" si="0">SUM(D8:D17)</f>
        <v>26963</v>
      </c>
      <c r="E18" s="15">
        <f t="shared" si="0"/>
        <v>0</v>
      </c>
      <c r="F18" s="15">
        <f t="shared" si="0"/>
        <v>24030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872</v>
      </c>
      <c r="D20" t="s">
        <v>20</v>
      </c>
    </row>
    <row r="21" spans="2:6">
      <c r="B21" s="19" t="s">
        <v>21</v>
      </c>
      <c r="C21" s="17">
        <f>C18+D18+E18+F18+C20</f>
        <v>459054</v>
      </c>
      <c r="D21" t="s">
        <v>20</v>
      </c>
      <c r="E21" s="14"/>
    </row>
    <row r="22" spans="2:6">
      <c r="B22" s="19" t="s">
        <v>22</v>
      </c>
      <c r="C22" s="17">
        <v>459054</v>
      </c>
      <c r="D22" t="s">
        <v>20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296294</v>
      </c>
      <c r="D10" s="15">
        <v>34668</v>
      </c>
      <c r="E10" s="15">
        <v>0</v>
      </c>
      <c r="F10" s="16">
        <v>21826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96733</v>
      </c>
      <c r="D14" s="15">
        <v>1804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440053</v>
      </c>
      <c r="D18" s="15">
        <f t="shared" ref="D18:F18" si="0">SUM(D8:D17)</f>
        <v>36472</v>
      </c>
      <c r="E18" s="15">
        <f t="shared" si="0"/>
        <v>0</v>
      </c>
      <c r="F18" s="15">
        <f t="shared" si="0"/>
        <v>21826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498781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D20" sqref="D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296850</v>
      </c>
      <c r="D10" s="15">
        <v>45034</v>
      </c>
      <c r="E10" s="15">
        <v>0</v>
      </c>
      <c r="F10" s="16">
        <v>25464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17923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103370</v>
      </c>
      <c r="D14" s="15">
        <v>1404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448246</v>
      </c>
      <c r="D18" s="15">
        <f t="shared" ref="D18:F18" si="0">SUM(D8:D17)</f>
        <v>46438</v>
      </c>
      <c r="E18" s="15">
        <f t="shared" si="0"/>
        <v>0</v>
      </c>
      <c r="F18" s="15">
        <f t="shared" si="0"/>
        <v>25464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520578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296915</v>
      </c>
      <c r="D10" s="15">
        <v>46557</v>
      </c>
      <c r="E10" s="15">
        <v>0</v>
      </c>
      <c r="F10" s="16">
        <v>23645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17421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108044</v>
      </c>
      <c r="D14" s="15">
        <v>304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452483</v>
      </c>
      <c r="D18" s="15">
        <f t="shared" ref="D18:F18" si="0">SUM(D8:D17)</f>
        <v>46861</v>
      </c>
      <c r="E18" s="15">
        <f t="shared" si="0"/>
        <v>0</v>
      </c>
      <c r="F18" s="15">
        <f t="shared" si="0"/>
        <v>23645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523419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298239</v>
      </c>
      <c r="D10" s="15">
        <v>45730</v>
      </c>
      <c r="E10" s="15">
        <v>0</v>
      </c>
      <c r="F10" s="16">
        <v>33706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17421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106101</v>
      </c>
      <c r="D14" s="15">
        <v>1404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451864</v>
      </c>
      <c r="D18" s="15">
        <f t="shared" ref="D18:F18" si="0">SUM(D8:D17)</f>
        <v>47134</v>
      </c>
      <c r="E18" s="15">
        <f t="shared" si="0"/>
        <v>0</v>
      </c>
      <c r="F18" s="15">
        <f t="shared" si="0"/>
        <v>33706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533134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294375</v>
      </c>
      <c r="D10" s="15">
        <v>51087</v>
      </c>
      <c r="E10" s="15">
        <v>0</v>
      </c>
      <c r="F10" s="16">
        <v>32744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108123</v>
      </c>
      <c r="D14" s="15">
        <v>1804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449424</v>
      </c>
      <c r="D18" s="15">
        <f t="shared" ref="D18:F18" si="0">SUM(D8:D17)</f>
        <v>52891</v>
      </c>
      <c r="E18" s="15">
        <f t="shared" si="0"/>
        <v>0</v>
      </c>
      <c r="F18" s="15">
        <f t="shared" si="0"/>
        <v>32744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430</v>
      </c>
      <c r="D20" t="s">
        <v>20</v>
      </c>
    </row>
    <row r="21" spans="1:6">
      <c r="A21" s="18"/>
      <c r="B21" s="19" t="s">
        <v>21</v>
      </c>
      <c r="C21" s="17">
        <f>C18+D18+E18+F18+C20</f>
        <v>535489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279499</v>
      </c>
      <c r="D10" s="15">
        <v>52341</v>
      </c>
      <c r="E10" s="15">
        <v>0</v>
      </c>
      <c r="F10" s="16">
        <v>29104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109328</v>
      </c>
      <c r="D14" s="15">
        <v>1904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435753</v>
      </c>
      <c r="D18" s="15">
        <f t="shared" ref="D18:F18" si="0">SUM(D8:D17)</f>
        <v>54245</v>
      </c>
      <c r="E18" s="15">
        <f t="shared" si="0"/>
        <v>0</v>
      </c>
      <c r="F18" s="15">
        <f t="shared" si="0"/>
        <v>29104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195</v>
      </c>
      <c r="D20" t="s">
        <v>20</v>
      </c>
    </row>
    <row r="21" spans="1:6">
      <c r="A21" s="18"/>
      <c r="B21" s="19" t="s">
        <v>21</v>
      </c>
      <c r="C21" s="17">
        <f>C18+D18+E18+F18+C20</f>
        <v>519297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272711</v>
      </c>
      <c r="D10" s="15">
        <v>52941</v>
      </c>
      <c r="E10" s="15">
        <v>0</v>
      </c>
      <c r="F10" s="16">
        <v>32744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111036</v>
      </c>
      <c r="D14" s="15">
        <v>1904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430673</v>
      </c>
      <c r="D18" s="15">
        <f t="shared" ref="D18:F18" si="0">SUM(D8:D17)</f>
        <v>54845</v>
      </c>
      <c r="E18" s="15">
        <f t="shared" si="0"/>
        <v>0</v>
      </c>
      <c r="F18" s="15">
        <f t="shared" si="0"/>
        <v>32744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195</v>
      </c>
      <c r="D20" t="s">
        <v>20</v>
      </c>
    </row>
    <row r="21" spans="1:6">
      <c r="A21" s="18"/>
      <c r="B21" s="19" t="s">
        <v>21</v>
      </c>
      <c r="C21" s="17">
        <f>C18+D18+E18+F18+C20</f>
        <v>518457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257600</v>
      </c>
      <c r="D10" s="15">
        <v>52941</v>
      </c>
      <c r="E10" s="15">
        <v>0</v>
      </c>
      <c r="F10" s="16">
        <v>28419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103742</v>
      </c>
      <c r="D14" s="15">
        <v>1904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408268</v>
      </c>
      <c r="D18" s="15">
        <f t="shared" ref="D18:F18" si="0">SUM(D8:D17)</f>
        <v>54845</v>
      </c>
      <c r="E18" s="15">
        <f t="shared" si="0"/>
        <v>0</v>
      </c>
      <c r="F18" s="15">
        <f t="shared" si="0"/>
        <v>28419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195</v>
      </c>
      <c r="D20" t="s">
        <v>20</v>
      </c>
    </row>
    <row r="21" spans="1:6">
      <c r="A21" s="18"/>
      <c r="B21" s="19" t="s">
        <v>21</v>
      </c>
      <c r="C21" s="17">
        <f>C18+D18+E18+F18+C20</f>
        <v>491727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262001</v>
      </c>
      <c r="D10" s="15">
        <v>51941</v>
      </c>
      <c r="E10" s="15">
        <v>0</v>
      </c>
      <c r="F10" s="16">
        <v>30000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104761</v>
      </c>
      <c r="D14" s="15">
        <v>1904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413688</v>
      </c>
      <c r="D18" s="15">
        <f t="shared" ref="D18:F18" si="0">SUM(D8:D17)</f>
        <v>53845</v>
      </c>
      <c r="E18" s="15">
        <f t="shared" si="0"/>
        <v>0</v>
      </c>
      <c r="F18" s="15">
        <f t="shared" si="0"/>
        <v>30000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195</v>
      </c>
      <c r="D20" t="s">
        <v>20</v>
      </c>
    </row>
    <row r="21" spans="1:6">
      <c r="A21" s="18"/>
      <c r="B21" s="19" t="s">
        <v>21</v>
      </c>
      <c r="C21" s="17">
        <f>C18+D18+E18+F18+C20</f>
        <v>497728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292258</v>
      </c>
      <c r="D10" s="15">
        <v>51545</v>
      </c>
      <c r="E10" s="15">
        <v>0</v>
      </c>
      <c r="F10" s="16">
        <v>20000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109010</v>
      </c>
      <c r="D14" s="15">
        <v>1904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448194</v>
      </c>
      <c r="D18" s="15">
        <f t="shared" ref="D18:F18" si="0">SUM(D8:D17)</f>
        <v>53449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42195</v>
      </c>
      <c r="D20" t="s">
        <v>20</v>
      </c>
    </row>
    <row r="21" spans="1:6">
      <c r="A21" s="18"/>
      <c r="B21" s="19" t="s">
        <v>21</v>
      </c>
      <c r="C21" s="17">
        <f>C18+D18+E18+F18+C20</f>
        <v>563838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2:G22"/>
  <sheetViews>
    <sheetView topLeftCell="B10" workbookViewId="0">
      <selection activeCell="C11" sqref="C11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7" ht="15" customHeight="1">
      <c r="B2" s="11" t="s">
        <v>13</v>
      </c>
    </row>
    <row r="3" spans="2:7" ht="15" customHeight="1">
      <c r="B3" s="10"/>
    </row>
    <row r="4" spans="2:7" ht="15.75">
      <c r="B4" s="11" t="s">
        <v>8</v>
      </c>
    </row>
    <row r="6" spans="2:7" ht="15.75">
      <c r="B6" s="1"/>
      <c r="C6" s="2" t="s">
        <v>0</v>
      </c>
      <c r="D6" s="3"/>
      <c r="E6" s="3"/>
      <c r="F6" s="4"/>
    </row>
    <row r="7" spans="2:7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7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7" ht="26.25">
      <c r="B9" s="13" t="s">
        <v>9</v>
      </c>
      <c r="C9" s="15">
        <v>29448</v>
      </c>
      <c r="D9" s="15">
        <v>0</v>
      </c>
      <c r="E9" s="15">
        <v>0</v>
      </c>
      <c r="F9" s="16">
        <v>0</v>
      </c>
    </row>
    <row r="10" spans="2:7" ht="27" customHeight="1">
      <c r="B10" s="13" t="s">
        <v>14</v>
      </c>
      <c r="C10" s="15">
        <v>243618</v>
      </c>
      <c r="D10" s="15">
        <v>0</v>
      </c>
      <c r="E10" s="15">
        <v>0</v>
      </c>
      <c r="F10" s="16">
        <v>0</v>
      </c>
    </row>
    <row r="11" spans="2:7" ht="15" customHeight="1">
      <c r="B11" s="13" t="s">
        <v>15</v>
      </c>
      <c r="C11" s="15">
        <v>33299</v>
      </c>
      <c r="D11" s="15">
        <v>25514</v>
      </c>
      <c r="E11" s="15">
        <v>0</v>
      </c>
      <c r="F11" s="16">
        <v>76577</v>
      </c>
      <c r="G11" s="17"/>
    </row>
    <row r="12" spans="2:7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  <c r="G12" s="17"/>
    </row>
    <row r="13" spans="2:7" ht="15" customHeight="1">
      <c r="B13" s="13" t="s">
        <v>4</v>
      </c>
      <c r="C13" s="15">
        <v>15866</v>
      </c>
      <c r="D13" s="15">
        <v>0</v>
      </c>
      <c r="E13" s="15">
        <v>0</v>
      </c>
      <c r="F13" s="16">
        <v>0</v>
      </c>
      <c r="G13" s="17"/>
    </row>
    <row r="14" spans="2:7" ht="15" customHeight="1">
      <c r="B14" s="13" t="s">
        <v>5</v>
      </c>
      <c r="C14" s="15">
        <v>102927</v>
      </c>
      <c r="D14" s="15">
        <v>0</v>
      </c>
      <c r="E14" s="15">
        <v>0</v>
      </c>
      <c r="F14" s="16">
        <v>2100</v>
      </c>
      <c r="G14" s="17"/>
    </row>
    <row r="15" spans="2:7" ht="15" customHeight="1">
      <c r="B15" s="13" t="s">
        <v>17</v>
      </c>
      <c r="C15" s="15"/>
      <c r="D15" s="15">
        <v>0</v>
      </c>
      <c r="E15" s="15">
        <v>0</v>
      </c>
      <c r="F15" s="16">
        <v>0</v>
      </c>
    </row>
    <row r="16" spans="2:7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425413</v>
      </c>
      <c r="D18" s="15">
        <f t="shared" ref="D18:F18" si="0">SUM(D8:D17)</f>
        <v>25514</v>
      </c>
      <c r="E18" s="15">
        <f t="shared" si="0"/>
        <v>0</v>
      </c>
      <c r="F18" s="15">
        <f t="shared" si="0"/>
        <v>78677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0</v>
      </c>
      <c r="D20" t="s">
        <v>20</v>
      </c>
    </row>
    <row r="21" spans="2:6">
      <c r="B21" s="19" t="s">
        <v>21</v>
      </c>
      <c r="C21" s="17">
        <f>C18+D18+E18+F18+C20</f>
        <v>529604</v>
      </c>
      <c r="D21" t="s">
        <v>20</v>
      </c>
      <c r="E21" s="14"/>
    </row>
    <row r="22" spans="2:6">
      <c r="B22" s="19" t="s">
        <v>22</v>
      </c>
      <c r="C22" s="17">
        <v>529604</v>
      </c>
      <c r="D22" t="s">
        <v>20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299910</v>
      </c>
      <c r="D10" s="15">
        <v>49504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106805</v>
      </c>
      <c r="D14" s="15">
        <v>2004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453641</v>
      </c>
      <c r="D18" s="15">
        <f t="shared" ref="D18:F18" si="0">SUM(D8:D17)</f>
        <v>51508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10195</v>
      </c>
      <c r="D20" t="s">
        <v>20</v>
      </c>
    </row>
    <row r="21" spans="1:6">
      <c r="A21" s="18"/>
      <c r="B21" s="19" t="s">
        <v>21</v>
      </c>
      <c r="C21" s="17">
        <f>C18+D18+E18+F18+C20</f>
        <v>515344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296677</v>
      </c>
      <c r="D10" s="15">
        <v>49135</v>
      </c>
      <c r="E10" s="15">
        <v>0</v>
      </c>
      <c r="F10" s="16">
        <v>26555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106805</v>
      </c>
      <c r="D14" s="15">
        <v>1405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450408</v>
      </c>
      <c r="D18" s="15">
        <f t="shared" ref="D18:F18" si="0">SUM(D8:D17)</f>
        <v>50540</v>
      </c>
      <c r="E18" s="15">
        <f t="shared" si="0"/>
        <v>0</v>
      </c>
      <c r="F18" s="15">
        <f t="shared" si="0"/>
        <v>26555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195</v>
      </c>
      <c r="D20" t="s">
        <v>20</v>
      </c>
    </row>
    <row r="21" spans="1:6">
      <c r="A21" s="18"/>
      <c r="B21" s="19" t="s">
        <v>21</v>
      </c>
      <c r="C21" s="17">
        <f>C18+D18+E18+F18+C20</f>
        <v>527698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sqref="A1:XFD1048576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126173</v>
      </c>
      <c r="D10" s="15">
        <v>19086</v>
      </c>
      <c r="E10" s="15">
        <v>0</v>
      </c>
      <c r="F10" s="16">
        <v>10818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102446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275545</v>
      </c>
      <c r="D18" s="15">
        <f t="shared" ref="D18:F18" si="0">SUM(D8:D17)</f>
        <v>19086</v>
      </c>
      <c r="E18" s="15">
        <f t="shared" si="0"/>
        <v>0</v>
      </c>
      <c r="F18" s="15">
        <f t="shared" si="0"/>
        <v>10818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305449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17" sqref="G17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154344</v>
      </c>
      <c r="D10" s="15">
        <v>19417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99966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301236</v>
      </c>
      <c r="D18" s="15">
        <f t="shared" ref="D18:F18" si="0">SUM(D8:D17)</f>
        <v>19417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320653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154537</v>
      </c>
      <c r="D10" s="15">
        <v>19417</v>
      </c>
      <c r="E10" s="15">
        <v>0</v>
      </c>
      <c r="F10" s="16">
        <v>8685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94837</v>
      </c>
      <c r="D14" s="15">
        <v>1000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296300</v>
      </c>
      <c r="D18" s="15">
        <f t="shared" ref="D18:F18" si="0">SUM(D8:D17)</f>
        <v>20417</v>
      </c>
      <c r="E18" s="15">
        <f t="shared" si="0"/>
        <v>0</v>
      </c>
      <c r="F18" s="15">
        <f t="shared" si="0"/>
        <v>8685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325402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151944</v>
      </c>
      <c r="D10" s="15">
        <v>19417</v>
      </c>
      <c r="E10" s="15">
        <v>0</v>
      </c>
      <c r="F10" s="16">
        <v>6705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99712</v>
      </c>
      <c r="D14" s="15">
        <v>1000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298582</v>
      </c>
      <c r="D18" s="15">
        <f t="shared" ref="D18:F18" si="0">SUM(D8:D17)</f>
        <v>20417</v>
      </c>
      <c r="E18" s="15">
        <f t="shared" si="0"/>
        <v>0</v>
      </c>
      <c r="F18" s="15">
        <f t="shared" si="0"/>
        <v>6705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325704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290185</v>
      </c>
      <c r="D10" s="15">
        <v>33125</v>
      </c>
      <c r="E10" s="15">
        <v>0</v>
      </c>
      <c r="F10" s="16">
        <v>21826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106412</v>
      </c>
      <c r="D14" s="15">
        <v>1705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443523</v>
      </c>
      <c r="D18" s="15">
        <f t="shared" ref="D18:F18" si="0">SUM(D8:D17)</f>
        <v>34830</v>
      </c>
      <c r="E18" s="15">
        <f t="shared" si="0"/>
        <v>0</v>
      </c>
      <c r="F18" s="15">
        <f t="shared" si="0"/>
        <v>21826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500179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263884</v>
      </c>
      <c r="D10" s="15">
        <v>26985</v>
      </c>
      <c r="E10" s="15">
        <v>0</v>
      </c>
      <c r="F10" s="16">
        <v>29108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110512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421322</v>
      </c>
      <c r="D18" s="15">
        <f t="shared" ref="D18:F18" si="0">SUM(D8:D17)</f>
        <v>28990</v>
      </c>
      <c r="E18" s="15">
        <f t="shared" si="0"/>
        <v>0</v>
      </c>
      <c r="F18" s="15">
        <f t="shared" si="0"/>
        <v>29108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479420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295342</v>
      </c>
      <c r="D10" s="15">
        <v>23922</v>
      </c>
      <c r="E10" s="15">
        <v>0</v>
      </c>
      <c r="F10" s="16">
        <v>10913</v>
      </c>
    </row>
    <row r="11" spans="2:6" ht="15" customHeight="1">
      <c r="B11" s="13" t="s">
        <v>15</v>
      </c>
      <c r="C11" s="15">
        <v>0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16823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114572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456840</v>
      </c>
      <c r="D18" s="15">
        <f t="shared" ref="D18:F18" si="0">SUM(D8:D17)</f>
        <v>25927</v>
      </c>
      <c r="E18" s="15">
        <f t="shared" si="0"/>
        <v>0</v>
      </c>
      <c r="F18" s="15">
        <f t="shared" si="0"/>
        <v>10913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493680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38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39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39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39" t="s">
        <v>14</v>
      </c>
      <c r="C11" s="15">
        <v>298763</v>
      </c>
      <c r="D11" s="15">
        <v>45266</v>
      </c>
      <c r="E11" s="15">
        <v>0</v>
      </c>
      <c r="F11" s="16">
        <v>7275</v>
      </c>
    </row>
    <row r="12" spans="2:6" ht="15" customHeight="1">
      <c r="B12" s="39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39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39" t="s">
        <v>5</v>
      </c>
      <c r="C14" s="15">
        <v>117697</v>
      </c>
      <c r="D14" s="15">
        <v>2005</v>
      </c>
      <c r="E14" s="15">
        <v>0</v>
      </c>
      <c r="F14" s="16">
        <v>0</v>
      </c>
    </row>
    <row r="15" spans="2:6" ht="15" customHeight="1">
      <c r="B15" s="39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39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39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39" t="s">
        <v>18</v>
      </c>
      <c r="C18" s="15">
        <f>SUM(C8:C17)</f>
        <v>463386</v>
      </c>
      <c r="D18" s="15">
        <f t="shared" ref="D18:F18" si="0">SUM(D8:D17)</f>
        <v>47271</v>
      </c>
      <c r="E18" s="15">
        <f t="shared" si="0"/>
        <v>0</v>
      </c>
      <c r="F18" s="15">
        <f t="shared" si="0"/>
        <v>7275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517932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F22"/>
  <sheetViews>
    <sheetView topLeftCell="A4" workbookViewId="0">
      <selection activeCell="C8" sqref="C8:F18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27882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318766.46799999999</v>
      </c>
      <c r="D10" s="15">
        <v>28707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35453.532000000123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17261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99045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498663.00000000012</v>
      </c>
      <c r="D18" s="15">
        <f t="shared" ref="D18:F18" si="0">SUM(D8:D17)</f>
        <v>28707</v>
      </c>
      <c r="E18" s="15">
        <f t="shared" si="0"/>
        <v>0</v>
      </c>
      <c r="F18" s="15">
        <f t="shared" si="0"/>
        <v>0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3600</v>
      </c>
      <c r="D20" t="s">
        <v>20</v>
      </c>
    </row>
    <row r="21" spans="2:6">
      <c r="B21" s="19" t="s">
        <v>21</v>
      </c>
      <c r="C21" s="17">
        <f>C18+D18+E18+F18+C20</f>
        <v>530970.00000000012</v>
      </c>
      <c r="D21" t="s">
        <v>20</v>
      </c>
      <c r="E21" s="14"/>
    </row>
    <row r="22" spans="2:6">
      <c r="B22" s="19" t="s">
        <v>22</v>
      </c>
      <c r="C22" s="17">
        <v>530970</v>
      </c>
      <c r="D22" t="s">
        <v>20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38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39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39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39" t="s">
        <v>14</v>
      </c>
      <c r="C11" s="15">
        <v>297291</v>
      </c>
      <c r="D11" s="15">
        <v>54976</v>
      </c>
      <c r="E11" s="15">
        <v>0</v>
      </c>
      <c r="F11" s="16">
        <v>10913</v>
      </c>
    </row>
    <row r="12" spans="2:6" ht="15" customHeight="1">
      <c r="B12" s="39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39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39" t="s">
        <v>5</v>
      </c>
      <c r="C14" s="15">
        <v>115004</v>
      </c>
      <c r="D14" s="15">
        <v>1905</v>
      </c>
      <c r="E14" s="15">
        <v>0</v>
      </c>
      <c r="F14" s="16">
        <v>0</v>
      </c>
    </row>
    <row r="15" spans="2:6" ht="15" customHeight="1">
      <c r="B15" s="39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39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39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39" t="s">
        <v>18</v>
      </c>
      <c r="C18" s="15">
        <f>SUM(C8:C17)</f>
        <v>459221</v>
      </c>
      <c r="D18" s="15">
        <f t="shared" ref="D18:F18" si="0">SUM(D8:D17)</f>
        <v>56881</v>
      </c>
      <c r="E18" s="15">
        <f t="shared" si="0"/>
        <v>0</v>
      </c>
      <c r="F18" s="15">
        <f t="shared" si="0"/>
        <v>10913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14015</v>
      </c>
      <c r="D20" t="s">
        <v>20</v>
      </c>
    </row>
    <row r="21" spans="1:6">
      <c r="A21" s="18"/>
      <c r="B21" s="19" t="s">
        <v>21</v>
      </c>
      <c r="C21" s="17">
        <f>C18+D18+E18+F18+C20</f>
        <v>541030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38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39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39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39" t="s">
        <v>14</v>
      </c>
      <c r="C11" s="15">
        <v>297291</v>
      </c>
      <c r="D11" s="15">
        <v>53991</v>
      </c>
      <c r="E11" s="15">
        <v>0</v>
      </c>
      <c r="F11" s="16">
        <v>10913</v>
      </c>
    </row>
    <row r="12" spans="2:6" ht="15" customHeight="1">
      <c r="B12" s="39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39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39" t="s">
        <v>5</v>
      </c>
      <c r="C14" s="15">
        <v>108377</v>
      </c>
      <c r="D14" s="15">
        <v>1305</v>
      </c>
      <c r="E14" s="15">
        <v>0</v>
      </c>
      <c r="F14" s="16">
        <v>0</v>
      </c>
    </row>
    <row r="15" spans="2:6" ht="15" customHeight="1">
      <c r="B15" s="39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39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39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39" t="s">
        <v>18</v>
      </c>
      <c r="C18" s="15">
        <f>SUM(C8:C17)</f>
        <v>452594</v>
      </c>
      <c r="D18" s="15">
        <f t="shared" ref="D18:F18" si="0">SUM(D8:D17)</f>
        <v>55296</v>
      </c>
      <c r="E18" s="15">
        <f t="shared" si="0"/>
        <v>0</v>
      </c>
      <c r="F18" s="15">
        <f t="shared" si="0"/>
        <v>10913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518803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38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39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39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39" t="s">
        <v>14</v>
      </c>
      <c r="C11" s="15">
        <v>297733</v>
      </c>
      <c r="D11" s="15">
        <v>58519</v>
      </c>
      <c r="E11" s="15">
        <v>0</v>
      </c>
      <c r="F11" s="16">
        <v>9822</v>
      </c>
    </row>
    <row r="12" spans="2:6" ht="15" customHeight="1">
      <c r="B12" s="39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39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39" t="s">
        <v>5</v>
      </c>
      <c r="C14" s="15">
        <v>116647</v>
      </c>
      <c r="D14" s="15">
        <v>1205</v>
      </c>
      <c r="E14" s="15">
        <v>0</v>
      </c>
      <c r="F14" s="16">
        <v>0</v>
      </c>
    </row>
    <row r="15" spans="2:6" ht="15" customHeight="1">
      <c r="B15" s="39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39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39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39" t="s">
        <v>18</v>
      </c>
      <c r="C18" s="15">
        <f>SUM(C8:C17)</f>
        <v>461306</v>
      </c>
      <c r="D18" s="15">
        <f t="shared" ref="D18:F18" si="0">SUM(D8:D17)</f>
        <v>59724</v>
      </c>
      <c r="E18" s="15">
        <f t="shared" si="0"/>
        <v>0</v>
      </c>
      <c r="F18" s="15">
        <f t="shared" si="0"/>
        <v>9822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530852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298338</v>
      </c>
      <c r="D11" s="15">
        <v>55521</v>
      </c>
      <c r="E11" s="15">
        <v>0</v>
      </c>
      <c r="F11" s="16">
        <v>7272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116972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462236</v>
      </c>
      <c r="D18" s="15">
        <f t="shared" ref="D18:F18" si="0">SUM(D8:D17)</f>
        <v>55521</v>
      </c>
      <c r="E18" s="15">
        <f t="shared" si="0"/>
        <v>0</v>
      </c>
      <c r="F18" s="15">
        <f t="shared" si="0"/>
        <v>7272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10715</v>
      </c>
      <c r="D20" t="s">
        <v>20</v>
      </c>
    </row>
    <row r="21" spans="1:6">
      <c r="A21" s="18"/>
      <c r="B21" s="19" t="s">
        <v>21</v>
      </c>
      <c r="C21" s="17">
        <f>C18+D18+E18+F18+C20</f>
        <v>535744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296795</v>
      </c>
      <c r="D11" s="15">
        <v>60819</v>
      </c>
      <c r="E11" s="15">
        <v>0</v>
      </c>
      <c r="F11" s="16">
        <v>14437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113192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456913</v>
      </c>
      <c r="D18" s="15">
        <f t="shared" ref="D18:F18" si="0">SUM(D8:D17)</f>
        <v>60819</v>
      </c>
      <c r="E18" s="15">
        <f t="shared" si="0"/>
        <v>0</v>
      </c>
      <c r="F18" s="15">
        <f t="shared" si="0"/>
        <v>14437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532169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304391</v>
      </c>
      <c r="D11" s="15">
        <v>55819</v>
      </c>
      <c r="E11" s="15">
        <v>0</v>
      </c>
      <c r="F11" s="16">
        <v>14774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117192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468509</v>
      </c>
      <c r="D18" s="15">
        <f t="shared" ref="D18:F18" si="0">SUM(D8:D17)</f>
        <v>57824</v>
      </c>
      <c r="E18" s="15">
        <f t="shared" si="0"/>
        <v>0</v>
      </c>
      <c r="F18" s="15">
        <f t="shared" si="0"/>
        <v>14774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541107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304775</v>
      </c>
      <c r="D11" s="15">
        <v>52369</v>
      </c>
      <c r="E11" s="15">
        <v>0</v>
      </c>
      <c r="F11" s="16">
        <v>14598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115090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466791</v>
      </c>
      <c r="D18" s="15">
        <f t="shared" ref="D18:F18" si="0">SUM(D8:D17)</f>
        <v>54374</v>
      </c>
      <c r="E18" s="15">
        <f t="shared" si="0"/>
        <v>0</v>
      </c>
      <c r="F18" s="15">
        <f t="shared" si="0"/>
        <v>14598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535763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288050</v>
      </c>
      <c r="D11" s="15">
        <v>58200</v>
      </c>
      <c r="E11" s="15">
        <v>0</v>
      </c>
      <c r="F11" s="16">
        <v>14598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109270</v>
      </c>
      <c r="D14" s="15">
        <v>1905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444246</v>
      </c>
      <c r="D18" s="15">
        <f t="shared" ref="D18:F18" si="0">SUM(D8:D17)</f>
        <v>60105</v>
      </c>
      <c r="E18" s="15">
        <f t="shared" si="0"/>
        <v>0</v>
      </c>
      <c r="F18" s="15">
        <f t="shared" si="0"/>
        <v>14598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518949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299795</v>
      </c>
      <c r="D11" s="15">
        <v>37394</v>
      </c>
      <c r="E11" s="15">
        <v>0</v>
      </c>
      <c r="F11" s="16">
        <v>5324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108272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454993</v>
      </c>
      <c r="D18" s="15">
        <f t="shared" ref="D18:F18" si="0">SUM(D8:D17)</f>
        <v>39199</v>
      </c>
      <c r="E18" s="15">
        <f t="shared" si="0"/>
        <v>0</v>
      </c>
      <c r="F18" s="15">
        <f t="shared" si="0"/>
        <v>5324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499516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294201</v>
      </c>
      <c r="D11" s="15">
        <v>52700</v>
      </c>
      <c r="E11" s="15">
        <v>0</v>
      </c>
      <c r="F11" s="16">
        <v>5324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115461</v>
      </c>
      <c r="D14" s="15">
        <v>1905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456588</v>
      </c>
      <c r="D18" s="15">
        <f t="shared" ref="D18:F18" si="0">SUM(D8:D17)</f>
        <v>54605</v>
      </c>
      <c r="E18" s="15">
        <f t="shared" si="0"/>
        <v>0</v>
      </c>
      <c r="F18" s="15">
        <f t="shared" si="0"/>
        <v>5324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516517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2:F22"/>
  <sheetViews>
    <sheetView topLeftCell="A7" workbookViewId="0">
      <selection activeCell="D10" sqref="D10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27882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303018.19999999995</v>
      </c>
      <c r="D10" s="15">
        <v>23707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47553.800000000047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15515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107309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501533</v>
      </c>
      <c r="D18" s="15">
        <f t="shared" ref="D18:F18" si="0">SUM(D8:D17)</f>
        <v>23707</v>
      </c>
      <c r="E18" s="15">
        <f t="shared" si="0"/>
        <v>0</v>
      </c>
      <c r="F18" s="15">
        <f t="shared" si="0"/>
        <v>0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3520</v>
      </c>
      <c r="D20" t="s">
        <v>20</v>
      </c>
    </row>
    <row r="21" spans="2:6">
      <c r="B21" s="19" t="s">
        <v>21</v>
      </c>
      <c r="C21" s="17">
        <f>C18+D18+E18+F18+C20</f>
        <v>528760</v>
      </c>
      <c r="D21" t="s">
        <v>20</v>
      </c>
      <c r="E21" s="14"/>
    </row>
    <row r="22" spans="2:6">
      <c r="B22" s="19" t="s">
        <v>22</v>
      </c>
      <c r="C22" s="17">
        <v>528760</v>
      </c>
      <c r="D22" t="s">
        <v>20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299111</v>
      </c>
      <c r="D11" s="15">
        <v>61200</v>
      </c>
      <c r="E11" s="15">
        <v>0</v>
      </c>
      <c r="F11" s="16">
        <v>7099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107893</v>
      </c>
      <c r="D14" s="15">
        <v>1905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453930</v>
      </c>
      <c r="D18" s="15">
        <f t="shared" ref="D18:F18" si="0">SUM(D8:D17)</f>
        <v>63105</v>
      </c>
      <c r="E18" s="15">
        <f t="shared" si="0"/>
        <v>0</v>
      </c>
      <c r="F18" s="15">
        <f t="shared" si="0"/>
        <v>7099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524134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286889</v>
      </c>
      <c r="D11" s="15">
        <v>74933</v>
      </c>
      <c r="E11" s="15">
        <v>0</v>
      </c>
      <c r="F11" s="16">
        <v>7099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112809</v>
      </c>
      <c r="D14" s="15">
        <v>1905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446624</v>
      </c>
      <c r="D18" s="15">
        <f t="shared" ref="D18:F18" si="0">SUM(D8:D17)</f>
        <v>76838</v>
      </c>
      <c r="E18" s="15">
        <f t="shared" si="0"/>
        <v>0</v>
      </c>
      <c r="F18" s="15">
        <f t="shared" si="0"/>
        <v>7099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540561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281190</v>
      </c>
      <c r="D11" s="15">
        <v>66808</v>
      </c>
      <c r="E11" s="15">
        <v>0</v>
      </c>
      <c r="F11" s="16">
        <v>7099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108350</v>
      </c>
      <c r="D14" s="15">
        <v>1355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436466</v>
      </c>
      <c r="D18" s="15">
        <f t="shared" ref="D18:F18" si="0">SUM(D8:D17)</f>
        <v>68163</v>
      </c>
      <c r="E18" s="15">
        <f t="shared" si="0"/>
        <v>0</v>
      </c>
      <c r="F18" s="15">
        <f t="shared" si="0"/>
        <v>7099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516728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286745</v>
      </c>
      <c r="D11" s="15">
        <v>66800</v>
      </c>
      <c r="E11" s="15">
        <v>0</v>
      </c>
      <c r="F11" s="16">
        <v>30000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107771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441442</v>
      </c>
      <c r="D18" s="15">
        <f t="shared" ref="D18:F18" si="0">SUM(D8:D17)</f>
        <v>68605</v>
      </c>
      <c r="E18" s="15">
        <f t="shared" si="0"/>
        <v>0</v>
      </c>
      <c r="F18" s="15">
        <f t="shared" si="0"/>
        <v>30000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540047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286745</v>
      </c>
      <c r="D11" s="15">
        <v>66800</v>
      </c>
      <c r="E11" s="15">
        <v>0</v>
      </c>
      <c r="F11" s="16">
        <v>30000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107771</v>
      </c>
      <c r="D14" s="15">
        <v>1805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441442</v>
      </c>
      <c r="D18" s="15">
        <f t="shared" ref="D18:F18" si="0">SUM(D8:D17)</f>
        <v>68605</v>
      </c>
      <c r="E18" s="15">
        <f t="shared" si="0"/>
        <v>0</v>
      </c>
      <c r="F18" s="15">
        <f t="shared" si="0"/>
        <v>30000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540047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15255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305802</v>
      </c>
      <c r="D11" s="15">
        <v>61514</v>
      </c>
      <c r="E11" s="15">
        <v>0</v>
      </c>
      <c r="F11" s="16">
        <v>10000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110178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477906</v>
      </c>
      <c r="D18" s="15">
        <f t="shared" ref="D18:F18" si="0">SUM(D8:D17)</f>
        <v>63519</v>
      </c>
      <c r="E18" s="15">
        <f t="shared" si="0"/>
        <v>0</v>
      </c>
      <c r="F18" s="15">
        <f t="shared" si="0"/>
        <v>10000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556425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296819</v>
      </c>
      <c r="D11" s="15">
        <v>61514</v>
      </c>
      <c r="E11" s="15">
        <v>0</v>
      </c>
      <c r="F11" s="16">
        <v>15000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121615</v>
      </c>
      <c r="D14" s="15">
        <v>800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465360</v>
      </c>
      <c r="D18" s="15">
        <f t="shared" ref="D18:F18" si="0">SUM(D8:D17)</f>
        <v>62314</v>
      </c>
      <c r="E18" s="15">
        <f t="shared" si="0"/>
        <v>0</v>
      </c>
      <c r="F18" s="15">
        <f t="shared" si="0"/>
        <v>15000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547674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310734</v>
      </c>
      <c r="D11" s="15">
        <v>61058</v>
      </c>
      <c r="E11" s="15">
        <v>0</v>
      </c>
      <c r="F11" s="16">
        <v>15000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119873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477533</v>
      </c>
      <c r="D18" s="15">
        <f t="shared" ref="D18:F18" si="0">SUM(D8:D17)</f>
        <v>63063</v>
      </c>
      <c r="E18" s="15">
        <f t="shared" si="0"/>
        <v>0</v>
      </c>
      <c r="F18" s="15">
        <f t="shared" si="0"/>
        <v>15000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560596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307807</v>
      </c>
      <c r="D11" s="15">
        <v>61058</v>
      </c>
      <c r="E11" s="15">
        <v>0</v>
      </c>
      <c r="F11" s="16">
        <v>17748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118496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473229</v>
      </c>
      <c r="D18" s="15">
        <f t="shared" ref="D18:F18" si="0">SUM(D8:D17)</f>
        <v>63063</v>
      </c>
      <c r="E18" s="15">
        <f t="shared" si="0"/>
        <v>0</v>
      </c>
      <c r="F18" s="15">
        <f t="shared" si="0"/>
        <v>17748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559040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E23" sqref="E2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303057</v>
      </c>
      <c r="D11" s="15">
        <v>69558</v>
      </c>
      <c r="E11" s="15">
        <v>0</v>
      </c>
      <c r="F11" s="16">
        <v>17748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114899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464882</v>
      </c>
      <c r="D18" s="15">
        <f t="shared" ref="D18:F18" si="0">SUM(D8:D17)</f>
        <v>71563</v>
      </c>
      <c r="E18" s="15">
        <f t="shared" si="0"/>
        <v>0</v>
      </c>
      <c r="F18" s="15">
        <f t="shared" si="0"/>
        <v>17748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564193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B2:F22"/>
  <sheetViews>
    <sheetView topLeftCell="A7" workbookViewId="0">
      <selection activeCell="C11" sqref="C11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29448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311323.8</v>
      </c>
      <c r="D10" s="15">
        <f>6707+3000+10000+15000</f>
        <v>34707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14212.20000000007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17360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110151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482750.00000000006</v>
      </c>
      <c r="D18" s="15">
        <f t="shared" ref="D18:F18" si="0">SUM(D8:D17)</f>
        <v>34707</v>
      </c>
      <c r="E18" s="15">
        <f t="shared" si="0"/>
        <v>0</v>
      </c>
      <c r="F18" s="15">
        <f t="shared" si="0"/>
        <v>0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0</v>
      </c>
      <c r="D20" t="s">
        <v>20</v>
      </c>
    </row>
    <row r="21" spans="2:6">
      <c r="B21" s="19" t="s">
        <v>21</v>
      </c>
      <c r="C21" s="17">
        <f>C18+D18+E18+F18+C20</f>
        <v>517457.00000000006</v>
      </c>
      <c r="D21" t="s">
        <v>20</v>
      </c>
      <c r="E21" s="14"/>
    </row>
    <row r="22" spans="2:6">
      <c r="B22" s="19" t="s">
        <v>22</v>
      </c>
      <c r="C22" s="17">
        <v>517457</v>
      </c>
      <c r="D22" t="s">
        <v>20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G13" sqref="G13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303047</v>
      </c>
      <c r="D11" s="15">
        <v>69558</v>
      </c>
      <c r="E11" s="15">
        <v>0</v>
      </c>
      <c r="F11" s="16">
        <v>17748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115993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465966</v>
      </c>
      <c r="D18" s="15">
        <f t="shared" ref="D18:F18" si="0">SUM(D8:D17)</f>
        <v>71563</v>
      </c>
      <c r="E18" s="15">
        <f t="shared" si="0"/>
        <v>0</v>
      </c>
      <c r="F18" s="15">
        <f t="shared" si="0"/>
        <v>17748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555277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297970</v>
      </c>
      <c r="D11" s="15">
        <v>69558</v>
      </c>
      <c r="E11" s="15">
        <v>0</v>
      </c>
      <c r="F11" s="16">
        <v>15000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115988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460884</v>
      </c>
      <c r="D18" s="15">
        <f t="shared" ref="D18:F18" si="0">SUM(D8:D17)</f>
        <v>71563</v>
      </c>
      <c r="E18" s="15">
        <f t="shared" si="0"/>
        <v>0</v>
      </c>
      <c r="F18" s="15">
        <f t="shared" si="0"/>
        <v>15000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547447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15876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178892</v>
      </c>
      <c r="D11" s="15">
        <v>53690</v>
      </c>
      <c r="E11" s="15">
        <v>0</v>
      </c>
      <c r="F11" s="16">
        <v>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99184</v>
      </c>
      <c r="D14" s="15">
        <v>1818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324055</v>
      </c>
      <c r="D18" s="15">
        <f t="shared" ref="D18:F18" si="0">SUM(D8:D17)</f>
        <v>55508</v>
      </c>
      <c r="E18" s="15">
        <f t="shared" si="0"/>
        <v>0</v>
      </c>
      <c r="F18" s="15">
        <f t="shared" si="0"/>
        <v>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379563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16823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297890</v>
      </c>
      <c r="D11" s="15">
        <v>72675</v>
      </c>
      <c r="E11" s="15">
        <v>0</v>
      </c>
      <c r="F11" s="16">
        <v>20000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117363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462179</v>
      </c>
      <c r="D18" s="15">
        <f t="shared" ref="D18:F18" si="0">SUM(D8:D17)</f>
        <v>74680</v>
      </c>
      <c r="E18" s="15">
        <f t="shared" si="0"/>
        <v>0</v>
      </c>
      <c r="F18" s="15">
        <f t="shared" si="0"/>
        <v>20000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556859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18022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297980</v>
      </c>
      <c r="D11" s="15">
        <v>71800</v>
      </c>
      <c r="E11" s="15">
        <v>0</v>
      </c>
      <c r="F11" s="16">
        <v>3192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115064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461169</v>
      </c>
      <c r="D18" s="15">
        <f t="shared" ref="D18:F18" si="0">SUM(D8:D17)</f>
        <v>73805</v>
      </c>
      <c r="E18" s="15">
        <f t="shared" si="0"/>
        <v>0</v>
      </c>
      <c r="F18" s="15">
        <f t="shared" si="0"/>
        <v>3192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538166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297950</v>
      </c>
      <c r="D11" s="15">
        <v>79956</v>
      </c>
      <c r="E11" s="15">
        <v>0</v>
      </c>
      <c r="F11" s="16">
        <v>3189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111832</v>
      </c>
      <c r="D14" s="15">
        <v>1205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458107</v>
      </c>
      <c r="D18" s="15">
        <f t="shared" ref="D18:F18" si="0">SUM(D8:D17)</f>
        <v>81161</v>
      </c>
      <c r="E18" s="15">
        <f t="shared" si="0"/>
        <v>0</v>
      </c>
      <c r="F18" s="15">
        <f t="shared" si="0"/>
        <v>3189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0</v>
      </c>
      <c r="D20" t="s">
        <v>20</v>
      </c>
    </row>
    <row r="21" spans="1:6">
      <c r="A21" s="18"/>
      <c r="B21" s="19" t="s">
        <v>21</v>
      </c>
      <c r="C21" s="17">
        <f>C18+D18+E18+F18+C20</f>
        <v>542457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297950</v>
      </c>
      <c r="D11" s="15">
        <v>79956</v>
      </c>
      <c r="E11" s="15">
        <v>0</v>
      </c>
      <c r="F11" s="16">
        <v>3189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111832</v>
      </c>
      <c r="D14" s="15">
        <v>1205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458107</v>
      </c>
      <c r="D18" s="15">
        <f t="shared" ref="D18:F18" si="0">SUM(D8:D17)</f>
        <v>81161</v>
      </c>
      <c r="E18" s="15">
        <f t="shared" si="0"/>
        <v>0</v>
      </c>
      <c r="F18" s="15">
        <f t="shared" si="0"/>
        <v>3189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542457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290587</v>
      </c>
      <c r="D11" s="15">
        <v>80605</v>
      </c>
      <c r="E11" s="15">
        <v>0</v>
      </c>
      <c r="F11" s="16">
        <v>3096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96411</v>
      </c>
      <c r="D14" s="15">
        <v>1355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435323</v>
      </c>
      <c r="D18" s="15">
        <f t="shared" ref="D18:F18" si="0">SUM(D8:D17)</f>
        <v>81960</v>
      </c>
      <c r="E18" s="15">
        <f t="shared" si="0"/>
        <v>0</v>
      </c>
      <c r="F18" s="15">
        <f t="shared" si="0"/>
        <v>3096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520379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297782</v>
      </c>
      <c r="D11" s="15">
        <v>81949</v>
      </c>
      <c r="E11" s="15">
        <v>0</v>
      </c>
      <c r="F11" s="16">
        <v>12000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103449</v>
      </c>
      <c r="D14" s="15">
        <v>1205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449556</v>
      </c>
      <c r="D18" s="15">
        <f t="shared" ref="D18:F18" si="0">SUM(D8:D17)</f>
        <v>83154</v>
      </c>
      <c r="E18" s="15">
        <f t="shared" si="0"/>
        <v>0</v>
      </c>
      <c r="F18" s="15">
        <f t="shared" si="0"/>
        <v>12000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549710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297782</v>
      </c>
      <c r="D11" s="15">
        <v>76949</v>
      </c>
      <c r="E11" s="15">
        <v>0</v>
      </c>
      <c r="F11" s="16">
        <v>9000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99463</v>
      </c>
      <c r="D14" s="15">
        <v>1205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445570</v>
      </c>
      <c r="D18" s="15">
        <f t="shared" ref="D18:F18" si="0">SUM(D8:D17)</f>
        <v>78154</v>
      </c>
      <c r="E18" s="15">
        <f t="shared" si="0"/>
        <v>0</v>
      </c>
      <c r="F18" s="15">
        <f t="shared" si="0"/>
        <v>9000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532724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B2:F23"/>
  <sheetViews>
    <sheetView topLeftCell="A4" workbookViewId="0">
      <selection activeCell="D10" sqref="D10"/>
    </sheetView>
  </sheetViews>
  <sheetFormatPr baseColWidth="10" defaultRowHeight="15"/>
  <cols>
    <col min="2" max="2" width="37.140625" customWidth="1"/>
    <col min="3" max="3" width="35" customWidth="1"/>
    <col min="4" max="4" width="32.140625" customWidth="1"/>
    <col min="5" max="5" width="27.28515625" customWidth="1"/>
    <col min="6" max="6" width="27.4257812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64.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29448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14</v>
      </c>
      <c r="C10" s="15">
        <v>266897</v>
      </c>
      <c r="D10" s="15">
        <f>6707+19500+3000+15000</f>
        <v>44207</v>
      </c>
      <c r="E10" s="15">
        <v>0</v>
      </c>
      <c r="F10" s="16">
        <v>0</v>
      </c>
    </row>
    <row r="11" spans="2:6" ht="15" customHeight="1">
      <c r="B11" s="13" t="s">
        <v>15</v>
      </c>
      <c r="C11" s="15">
        <v>58726.646000000066</v>
      </c>
      <c r="D11" s="15">
        <v>0</v>
      </c>
      <c r="E11" s="15">
        <v>0</v>
      </c>
      <c r="F11" s="16">
        <v>0</v>
      </c>
    </row>
    <row r="12" spans="2:6" ht="15" customHeight="1">
      <c r="B12" s="13" t="s">
        <v>16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4</v>
      </c>
      <c r="C13" s="15">
        <v>17360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107697</v>
      </c>
      <c r="D14" s="15">
        <v>0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2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2:6" ht="15" customHeight="1">
      <c r="B18" s="13" t="s">
        <v>18</v>
      </c>
      <c r="C18" s="15">
        <f>SUM(C8:C17)</f>
        <v>480383.64600000007</v>
      </c>
      <c r="D18" s="15">
        <f t="shared" ref="D18:F18" si="0">SUM(D8:D17)</f>
        <v>44207</v>
      </c>
      <c r="E18" s="15">
        <f t="shared" si="0"/>
        <v>0</v>
      </c>
      <c r="F18" s="15">
        <f t="shared" si="0"/>
        <v>0</v>
      </c>
    </row>
    <row r="19" spans="2:6">
      <c r="B19" s="7"/>
      <c r="C19" s="8"/>
      <c r="D19" s="8"/>
      <c r="E19" s="8"/>
      <c r="F19" s="9"/>
    </row>
    <row r="20" spans="2:6">
      <c r="B20" s="19" t="s">
        <v>19</v>
      </c>
      <c r="C20" s="17">
        <v>27130</v>
      </c>
      <c r="D20" t="s">
        <v>20</v>
      </c>
    </row>
    <row r="21" spans="2:6">
      <c r="B21" s="19" t="s">
        <v>21</v>
      </c>
      <c r="C21" s="17">
        <f>C18+D18+E18+F18+C20</f>
        <v>551720.64600000007</v>
      </c>
      <c r="D21" t="s">
        <v>20</v>
      </c>
      <c r="E21" s="14"/>
    </row>
    <row r="22" spans="2:6">
      <c r="B22" s="19" t="s">
        <v>22</v>
      </c>
      <c r="C22" s="17">
        <v>551721</v>
      </c>
      <c r="D22" t="s">
        <v>20</v>
      </c>
    </row>
    <row r="23" spans="2:6">
      <c r="C23" s="17"/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254282</v>
      </c>
      <c r="D11" s="15">
        <v>81949</v>
      </c>
      <c r="E11" s="15">
        <v>0</v>
      </c>
      <c r="F11" s="16">
        <v>11000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151075</v>
      </c>
      <c r="D14" s="15">
        <v>1205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453682</v>
      </c>
      <c r="D18" s="15">
        <f t="shared" ref="D18:F18" si="0">SUM(D8:D17)</f>
        <v>83154</v>
      </c>
      <c r="E18" s="15">
        <f t="shared" si="0"/>
        <v>0</v>
      </c>
      <c r="F18" s="15">
        <f t="shared" si="0"/>
        <v>11000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10000</v>
      </c>
      <c r="D20" t="s">
        <v>20</v>
      </c>
    </row>
    <row r="21" spans="1:6">
      <c r="A21" s="18"/>
      <c r="B21" s="19" t="s">
        <v>21</v>
      </c>
      <c r="C21" s="17">
        <f>C18+D18+E18+F18+C20</f>
        <v>557836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18222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257570</v>
      </c>
      <c r="D11" s="15">
        <v>67383</v>
      </c>
      <c r="E11" s="15">
        <v>0</v>
      </c>
      <c r="F11" s="16">
        <v>16971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150765</v>
      </c>
      <c r="D14" s="15">
        <v>1705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456660</v>
      </c>
      <c r="D18" s="15">
        <f t="shared" ref="D18:F18" si="0">SUM(D8:D17)</f>
        <v>69088</v>
      </c>
      <c r="E18" s="15">
        <f t="shared" si="0"/>
        <v>0</v>
      </c>
      <c r="F18" s="15">
        <f t="shared" si="0"/>
        <v>16971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542719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workbookViewId="0">
      <selection activeCell="C21" sqref="C21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256544</v>
      </c>
      <c r="D11" s="15">
        <v>60462</v>
      </c>
      <c r="E11" s="15">
        <v>0</v>
      </c>
      <c r="F11" s="16">
        <v>16917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118676</v>
      </c>
      <c r="D14" s="15">
        <v>1905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423799</v>
      </c>
      <c r="D18" s="15">
        <f t="shared" ref="D18:F18" si="0">SUM(D8:D17)</f>
        <v>62367</v>
      </c>
      <c r="E18" s="15">
        <f t="shared" si="0"/>
        <v>0</v>
      </c>
      <c r="F18" s="15">
        <f t="shared" si="0"/>
        <v>16917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/>
      <c r="D20" t="s">
        <v>20</v>
      </c>
    </row>
    <row r="21" spans="1:6">
      <c r="A21" s="18"/>
      <c r="B21" s="19" t="s">
        <v>21</v>
      </c>
      <c r="C21" s="17">
        <f>C18+D18+E18+F18+C20</f>
        <v>503083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sheetPr>
    <tabColor rgb="FFFFFF00"/>
  </sheetPr>
  <dimension ref="A2:F23"/>
  <sheetViews>
    <sheetView tabSelected="1" workbookViewId="0">
      <selection activeCell="E20" sqref="E20"/>
    </sheetView>
  </sheetViews>
  <sheetFormatPr baseColWidth="10" defaultRowHeight="15"/>
  <cols>
    <col min="1" max="1" width="1.140625" customWidth="1"/>
    <col min="2" max="2" width="34.140625" customWidth="1"/>
    <col min="3" max="3" width="21.5703125" customWidth="1"/>
    <col min="4" max="4" width="23.42578125" customWidth="1"/>
    <col min="5" max="5" width="12.85546875" customWidth="1"/>
    <col min="6" max="6" width="15.85546875" customWidth="1"/>
  </cols>
  <sheetData>
    <row r="2" spans="2:6" ht="15" customHeight="1">
      <c r="B2" s="11" t="s">
        <v>13</v>
      </c>
    </row>
    <row r="3" spans="2:6" ht="15" customHeight="1">
      <c r="B3" s="10"/>
    </row>
    <row r="4" spans="2:6" ht="15.75">
      <c r="B4" s="11" t="s">
        <v>8</v>
      </c>
    </row>
    <row r="6" spans="2:6" ht="15.75">
      <c r="B6" s="1"/>
      <c r="C6" s="2" t="s">
        <v>0</v>
      </c>
      <c r="D6" s="3"/>
      <c r="E6" s="3"/>
      <c r="F6" s="4"/>
    </row>
    <row r="7" spans="2:6" ht="35.25" customHeight="1">
      <c r="B7" s="2" t="s">
        <v>1</v>
      </c>
      <c r="C7" s="5" t="s">
        <v>11</v>
      </c>
      <c r="D7" s="5" t="s">
        <v>12</v>
      </c>
      <c r="E7" s="5" t="s">
        <v>2</v>
      </c>
      <c r="F7" s="6" t="s">
        <v>3</v>
      </c>
    </row>
    <row r="8" spans="2:6">
      <c r="B8" s="12" t="s">
        <v>10</v>
      </c>
      <c r="C8" s="15">
        <v>255</v>
      </c>
      <c r="D8" s="15">
        <v>0</v>
      </c>
      <c r="E8" s="15">
        <v>0</v>
      </c>
      <c r="F8" s="16">
        <v>0</v>
      </c>
    </row>
    <row r="9" spans="2:6" ht="26.25">
      <c r="B9" s="13" t="s">
        <v>9</v>
      </c>
      <c r="C9" s="15">
        <v>29848</v>
      </c>
      <c r="D9" s="15">
        <v>0</v>
      </c>
      <c r="E9" s="15">
        <v>0</v>
      </c>
      <c r="F9" s="16">
        <v>0</v>
      </c>
    </row>
    <row r="10" spans="2:6" ht="27" customHeight="1">
      <c r="B10" s="13" t="s">
        <v>4</v>
      </c>
      <c r="C10" s="15">
        <v>18476</v>
      </c>
      <c r="D10" s="15">
        <v>0</v>
      </c>
      <c r="E10" s="15">
        <v>0</v>
      </c>
      <c r="F10" s="16">
        <v>0</v>
      </c>
    </row>
    <row r="11" spans="2:6" ht="15" customHeight="1">
      <c r="B11" s="13" t="s">
        <v>14</v>
      </c>
      <c r="C11" s="15">
        <v>260389</v>
      </c>
      <c r="D11" s="15">
        <v>74090</v>
      </c>
      <c r="E11" s="15">
        <v>0</v>
      </c>
      <c r="F11" s="16">
        <v>15369</v>
      </c>
    </row>
    <row r="12" spans="2:6" ht="15" customHeight="1">
      <c r="B12" s="13" t="s">
        <v>15</v>
      </c>
      <c r="C12" s="15">
        <v>0</v>
      </c>
      <c r="D12" s="15">
        <v>0</v>
      </c>
      <c r="E12" s="15">
        <v>0</v>
      </c>
      <c r="F12" s="16">
        <v>0</v>
      </c>
    </row>
    <row r="13" spans="2:6" ht="15" customHeight="1">
      <c r="B13" s="13" t="s">
        <v>16</v>
      </c>
      <c r="C13" s="15">
        <v>0</v>
      </c>
      <c r="D13" s="15">
        <v>0</v>
      </c>
      <c r="E13" s="15">
        <v>0</v>
      </c>
      <c r="F13" s="16">
        <v>0</v>
      </c>
    </row>
    <row r="14" spans="2:6" ht="15" customHeight="1">
      <c r="B14" s="13" t="s">
        <v>5</v>
      </c>
      <c r="C14" s="15">
        <v>128678</v>
      </c>
      <c r="D14" s="15">
        <v>2005</v>
      </c>
      <c r="E14" s="15">
        <v>0</v>
      </c>
      <c r="F14" s="16">
        <v>0</v>
      </c>
    </row>
    <row r="15" spans="2:6" ht="15" customHeight="1">
      <c r="B15" s="13" t="s">
        <v>17</v>
      </c>
      <c r="C15" s="15">
        <v>0</v>
      </c>
      <c r="D15" s="15">
        <v>0</v>
      </c>
      <c r="E15" s="15">
        <v>0</v>
      </c>
      <c r="F15" s="16">
        <v>0</v>
      </c>
    </row>
    <row r="16" spans="2:6" ht="15" customHeight="1">
      <c r="B16" s="13" t="s">
        <v>6</v>
      </c>
      <c r="C16" s="15">
        <v>0</v>
      </c>
      <c r="D16" s="15">
        <v>0</v>
      </c>
      <c r="E16" s="15">
        <v>0</v>
      </c>
      <c r="F16" s="16">
        <v>0</v>
      </c>
    </row>
    <row r="17" spans="1:6" ht="15" customHeight="1">
      <c r="B17" s="13" t="s">
        <v>7</v>
      </c>
      <c r="C17" s="15">
        <v>0</v>
      </c>
      <c r="D17" s="15">
        <v>0</v>
      </c>
      <c r="E17" s="15">
        <v>0</v>
      </c>
      <c r="F17" s="16">
        <v>0</v>
      </c>
    </row>
    <row r="18" spans="1:6" ht="15" customHeight="1">
      <c r="B18" s="13" t="s">
        <v>18</v>
      </c>
      <c r="C18" s="15">
        <f>SUM(C8:C17)</f>
        <v>437646</v>
      </c>
      <c r="D18" s="15">
        <f t="shared" ref="D18:F18" si="0">SUM(D8:D17)</f>
        <v>76095</v>
      </c>
      <c r="E18" s="15">
        <f t="shared" si="0"/>
        <v>0</v>
      </c>
      <c r="F18" s="15">
        <f t="shared" si="0"/>
        <v>15369</v>
      </c>
    </row>
    <row r="19" spans="1:6">
      <c r="B19" s="7"/>
      <c r="C19" s="8"/>
      <c r="D19" s="8"/>
      <c r="E19" s="8"/>
      <c r="F19" s="9"/>
    </row>
    <row r="20" spans="1:6">
      <c r="A20" s="18"/>
      <c r="B20" s="19" t="s">
        <v>19</v>
      </c>
      <c r="C20" s="17">
        <v>5000</v>
      </c>
      <c r="D20" t="s">
        <v>20</v>
      </c>
    </row>
    <row r="21" spans="1:6">
      <c r="A21" s="18"/>
      <c r="B21" s="19" t="s">
        <v>21</v>
      </c>
      <c r="C21" s="17">
        <f>C18+D18+E18+F18+C20</f>
        <v>534110</v>
      </c>
      <c r="D21" t="s">
        <v>20</v>
      </c>
      <c r="E21" s="14"/>
    </row>
    <row r="22" spans="1:6">
      <c r="B22" s="19"/>
      <c r="C22" s="17"/>
    </row>
    <row r="23" spans="1:6">
      <c r="C23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3699190E1543468E359273EDBEA963" ma:contentTypeVersion="1" ma:contentTypeDescription="Crear nuevo documento." ma:contentTypeScope="" ma:versionID="27f5f53eb5322ad14c4d632c8b9668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E5C9B-08D1-48B4-A9E5-F7DC141ADC37}"/>
</file>

<file path=customXml/itemProps2.xml><?xml version="1.0" encoding="utf-8"?>
<ds:datastoreItem xmlns:ds="http://schemas.openxmlformats.org/officeDocument/2006/customXml" ds:itemID="{4CCD03C5-378B-4DE6-9285-09C9559C1D23}"/>
</file>

<file path=customXml/itemProps3.xml><?xml version="1.0" encoding="utf-8"?>
<ds:datastoreItem xmlns:ds="http://schemas.openxmlformats.org/officeDocument/2006/customXml" ds:itemID="{059964DF-B6D1-444D-BB9D-FC2E5A617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93</vt:i4>
      </vt:variant>
    </vt:vector>
  </HeadingPairs>
  <TitlesOfParts>
    <vt:vector size="93" baseType="lpstr">
      <vt:lpstr>30 sept</vt:lpstr>
      <vt:lpstr>1 oct</vt:lpstr>
      <vt:lpstr>2 oct</vt:lpstr>
      <vt:lpstr>3 oct</vt:lpstr>
      <vt:lpstr>4 oct</vt:lpstr>
      <vt:lpstr>5 oct</vt:lpstr>
      <vt:lpstr>6 oct</vt:lpstr>
      <vt:lpstr>7 oct</vt:lpstr>
      <vt:lpstr>8 oct</vt:lpstr>
      <vt:lpstr>9 oct</vt:lpstr>
      <vt:lpstr>10 oct</vt:lpstr>
      <vt:lpstr>11 oct</vt:lpstr>
      <vt:lpstr>12 oct</vt:lpstr>
      <vt:lpstr>13 oct</vt:lpstr>
      <vt:lpstr>14 oct</vt:lpstr>
      <vt:lpstr>15 oct</vt:lpstr>
      <vt:lpstr>16 oct</vt:lpstr>
      <vt:lpstr>17 oct</vt:lpstr>
      <vt:lpstr>18 oct</vt:lpstr>
      <vt:lpstr>19 oct</vt:lpstr>
      <vt:lpstr>20 oct</vt:lpstr>
      <vt:lpstr>21 oct</vt:lpstr>
      <vt:lpstr>22 oct</vt:lpstr>
      <vt:lpstr>23 oct</vt:lpstr>
      <vt:lpstr>24 oct</vt:lpstr>
      <vt:lpstr>25 oct</vt:lpstr>
      <vt:lpstr>26 oct</vt:lpstr>
      <vt:lpstr>27 oct</vt:lpstr>
      <vt:lpstr>28 oct</vt:lpstr>
      <vt:lpstr>29 oct</vt:lpstr>
      <vt:lpstr>30 oct</vt:lpstr>
      <vt:lpstr>31 oct</vt:lpstr>
      <vt:lpstr>1 nov</vt:lpstr>
      <vt:lpstr>2 nov</vt:lpstr>
      <vt:lpstr>3 nov</vt:lpstr>
      <vt:lpstr>4 nov</vt:lpstr>
      <vt:lpstr>5 nov</vt:lpstr>
      <vt:lpstr>6 nov</vt:lpstr>
      <vt:lpstr>7 nov</vt:lpstr>
      <vt:lpstr>8 nov</vt:lpstr>
      <vt:lpstr>9 nov</vt:lpstr>
      <vt:lpstr>10 nov</vt:lpstr>
      <vt:lpstr>11 nov</vt:lpstr>
      <vt:lpstr>12 nov</vt:lpstr>
      <vt:lpstr>13 nov</vt:lpstr>
      <vt:lpstr>14 nov</vt:lpstr>
      <vt:lpstr>15 nov</vt:lpstr>
      <vt:lpstr>16 nov</vt:lpstr>
      <vt:lpstr>17 nov</vt:lpstr>
      <vt:lpstr>18 nov</vt:lpstr>
      <vt:lpstr>19 nov</vt:lpstr>
      <vt:lpstr>20 nov</vt:lpstr>
      <vt:lpstr>21 nov</vt:lpstr>
      <vt:lpstr>22 nov</vt:lpstr>
      <vt:lpstr>23 nov</vt:lpstr>
      <vt:lpstr>24 nov</vt:lpstr>
      <vt:lpstr>25 nov</vt:lpstr>
      <vt:lpstr>26 nov</vt:lpstr>
      <vt:lpstr>27 nov</vt:lpstr>
      <vt:lpstr>28 nov</vt:lpstr>
      <vt:lpstr>29 nov</vt:lpstr>
      <vt:lpstr>30 nov</vt:lpstr>
      <vt:lpstr>1 dic</vt:lpstr>
      <vt:lpstr>2 dic</vt:lpstr>
      <vt:lpstr>3 dic</vt:lpstr>
      <vt:lpstr>4 dic</vt:lpstr>
      <vt:lpstr>5 dic</vt:lpstr>
      <vt:lpstr>6 dic</vt:lpstr>
      <vt:lpstr>7 dic</vt:lpstr>
      <vt:lpstr>8 dic</vt:lpstr>
      <vt:lpstr>9 dic</vt:lpstr>
      <vt:lpstr>10 dic</vt:lpstr>
      <vt:lpstr>11 dic</vt:lpstr>
      <vt:lpstr>12 dic</vt:lpstr>
      <vt:lpstr>13 dic</vt:lpstr>
      <vt:lpstr>14 dic</vt:lpstr>
      <vt:lpstr>15 dic</vt:lpstr>
      <vt:lpstr>16 dic</vt:lpstr>
      <vt:lpstr>17 dic</vt:lpstr>
      <vt:lpstr>18 dic</vt:lpstr>
      <vt:lpstr>19 dic</vt:lpstr>
      <vt:lpstr>20 dic</vt:lpstr>
      <vt:lpstr>21 dic</vt:lpstr>
      <vt:lpstr>22 dic</vt:lpstr>
      <vt:lpstr>23 dic</vt:lpstr>
      <vt:lpstr>24 dic</vt:lpstr>
      <vt:lpstr>25 dic</vt:lpstr>
      <vt:lpstr>26 dic</vt:lpstr>
      <vt:lpstr>27 dic</vt:lpstr>
      <vt:lpstr>28 dic</vt:lpstr>
      <vt:lpstr>29 dic</vt:lpstr>
      <vt:lpstr>30 dic</vt:lpstr>
      <vt:lpstr>31 dic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H. RAMIREZ</dc:creator>
  <cp:lastModifiedBy>Lenovo User</cp:lastModifiedBy>
  <dcterms:created xsi:type="dcterms:W3CDTF">2009-10-02T13:32:28Z</dcterms:created>
  <dcterms:modified xsi:type="dcterms:W3CDTF">2010-02-25T15:42:32Z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0x010100CA3699190E1543468E359273EDBEA963</vt:lpwstr>
  </property>
</Properties>
</file>